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3a215f02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tlement" sheetId="1" r:id="R01f642920d884c70"/>
    <x:sheet xmlns:r="http://schemas.openxmlformats.org/officeDocument/2006/relationships" name="Invoices" sheetId="2" r:id="Rdcad6c05e91d480b"/>
    <x:sheet xmlns:r="http://schemas.openxmlformats.org/officeDocument/2006/relationships" name="Contribution" sheetId="3" r:id="R85c1609d73fd46bd"/>
    <x:sheet xmlns:r="http://schemas.openxmlformats.org/officeDocument/2006/relationships" name="Food variance" sheetId="4" r:id="R79e7799530cd499d"/>
    <x:sheet xmlns:r="http://schemas.openxmlformats.org/officeDocument/2006/relationships" name="Campaign" sheetId="5" r:id="R31baf30d6fc940bf"/>
    <x:sheet xmlns:r="http://schemas.openxmlformats.org/officeDocument/2006/relationships" name="Capacity" sheetId="6" r:id="Re744df2308984b11"/>
    <x:sheet xmlns:r="http://schemas.openxmlformats.org/officeDocument/2006/relationships" name="Recipe costing" sheetId="7" r:id="R7bb5132b751744d6"/>
    <x:sheet xmlns:r="http://schemas.openxmlformats.org/officeDocument/2006/relationships" name="Outlets" sheetId="8" r:id="R73453d5c7184401a"/>
  </x:sheets>
</x:workbook>
</file>

<file path=xl/comments1.xml><?xml version="1.0" encoding="utf-8"?>
<x:comments xmlns:x="http://schemas.openxmlformats.org/spreadsheetml/2006/main">
  <x:authors>
    <x:author/>
  </x:authors>
  <x:commentList>
    <x:comment ref="B10" authorId="0">
      <x:text>
        <x:r>
          <x:t>Method references checked 17 Oct 2026.
DoorDash: Marketplace Merchant Pick Reports: https://developer.doordash.com/en-US/docs/reporting/overview/reports/marketplace_merchant_pick/
Uber Eats Reporting: https://developer.uber.com/docs/eats/guides/reporting
All input numbers are fictional, not values from these sources.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B10" authorId="0">
      <x:text>
        <x:r>
          <x:t>Method references checked 17 Oct 2026.
DoorDash: Marketplace Merchant Pick Reports: https://developer.doordash.com/en-US/docs/reporting/overview/reports/marketplace_merchant_pick/
Uber Eats Reporting: https://developer.uber.com/docs/eats/guides/reporting
All input numbers are fictional, not values from these sources.</x:t>
        </x:r>
      </x:text>
    </x:comment>
  </x:commentList>
</x:comments>
</file>

<file path=xl/comments3.xml><?xml version="1.0" encoding="utf-8"?>
<x:comments xmlns:x="http://schemas.openxmlformats.org/spreadsheetml/2006/main">
  <x:authors>
    <x:author/>
  </x:authors>
  <x:commentList>
    <x:comment ref="B8" authorId="0">
      <x:text>
        <x:r>
          <x:t>Method references checked 17 Oct 2026.
SBA: Break-even point: https://legacy.sba.gov/business-guide/plan-your-business/calculate-your-startup-costs/break-even-point
OpenStax: Contribution Margin: https://openstax.org/books/principles-managerial-accounting/pages/3-1-explain-contribution-margin-and-calculate-contribution-margin-per-unit-contribution-margin-ratio-and-total-contribution-margin
All input numbers are fictional, not values from these sources.</x:t>
        </x:r>
      </x:text>
    </x:comment>
  </x:commentList>
</x:comments>
</file>

<file path=xl/comments4.xml><?xml version="1.0" encoding="utf-8"?>
<x:comments xmlns:x="http://schemas.openxmlformats.org/spreadsheetml/2006/main">
  <x:authors>
    <x:author/>
  </x:authors>
  <x:commentList>
    <x:comment ref="B9" authorId="0">
      <x:text>
        <x:r>
          <x:t>Method references checked 17 Oct 2026.
BCcampus: Monthly Food Costs: https://opentextbc.ca/basickitchenandfoodservicemanagement/chapter/monthly-food-costs/
OpenStax: Periodic Inventory Systems: https://openstax.org/books/principles-financial-accounting/pages/6-2-compare-and-contrast-perpetual-versus-periodic-inventory-systems
All input numbers are fictional, not values from these sources.</x:t>
        </x:r>
      </x:text>
    </x:comment>
  </x:commentList>
</x:comments>
</file>

<file path=xl/comments5.xml><?xml version="1.0" encoding="utf-8"?>
<x:comments xmlns:x="http://schemas.openxmlformats.org/spreadsheetml/2006/main">
  <x:authors>
    <x:author/>
  </x:authors>
  <x:commentList>
    <x:comment ref="B12" authorId="0">
      <x:text>
        <x:r>
          <x:t>Method references checked 17 Oct 2026.
SBA: Break-even point: https://legacy.sba.gov/business-guide/plan-your-business/calculate-your-startup-costs/break-even-point
OpenStax: Contribution Margin: https://openstax.org/books/principles-managerial-accounting/pages/3-1-explain-contribution-margin-and-calculate-contribution-margin-per-unit-contribution-margin-ratio-and-total-contribution-margin
Google Ads: About Conversion Lift: https://support.google.com/google-ads/answer/12003020?hl=en
All input numbers are fictional, not values from these sources.</x:t>
        </x:r>
      </x:text>
    </x:comment>
  </x:commentList>
</x:comments>
</file>

<file path=xl/comments6.xml><?xml version="1.0" encoding="utf-8"?>
<x:comments xmlns:x="http://schemas.openxmlformats.org/spreadsheetml/2006/main">
  <x:authors>
    <x:author/>
  </x:authors>
  <x:commentList>
    <x:comment ref="B8" authorId="0">
      <x:text>
        <x:r>
          <x:t>Method references checked 17 Oct 2026.
SBA: Break-even point: https://legacy.sba.gov/business-guide/plan-your-business/calculate-your-startup-costs/break-even-point
OpenStax: Contribution Margin: https://openstax.org/books/principles-managerial-accounting/pages/3-1-explain-contribution-margin-and-calculate-contribution-margin-per-unit-contribution-margin-ratio-and-total-contribution-margin
All input numbers are fictional, not values from these sources.</x:t>
        </x:r>
      </x:text>
    </x:comment>
  </x:commentList>
</x:comments>
</file>

<file path=xl/comments7.xml><?xml version="1.0" encoding="utf-8"?>
<x:comments xmlns:x="http://schemas.openxmlformats.org/spreadsheetml/2006/main">
  <x:authors>
    <x:author/>
  </x:authors>
  <x:commentList>
    <x:comment ref="C14" authorId="0">
      <x:text>
        <x:r>
          <x:t>Method references checked 17 Oct 2026.
BCcampus: Yield Testing: https://opentextbc.ca/basickitchenandfoodservicemanagement/chapter/yield-testing/
USDA Food Buying Guide: Appendix B: https://foodbuyingguide.fns.usda.gov/Appendix/ResourceAppendixB
All input numbers are fictional, not values from these sources.</x:t>
        </x:r>
      </x:text>
    </x:comment>
  </x:commentList>
</x:comments>
</file>

<file path=xl/comments8.xml><?xml version="1.0" encoding="utf-8"?>
<x:comments xmlns:x="http://schemas.openxmlformats.org/spreadsheetml/2006/main">
  <x:authors>
    <x:author/>
  </x:authors>
  <x:commentList>
    <x:comment ref="B12" authorId="0">
      <x:text>
        <x:r>
          <x:t>Method references checked 17 Oct 2026.
BCcampus: Monthly Food Costs: https://opentextbc.ca/basickitchenandfoodservicemanagement/chapter/monthly-food-costs/
OpenStax: Contribution Margin: https://openstax.org/books/principles-managerial-accounting/pages/3-1-explain-contribution-margin-and-calculate-contribution-margin-per-unit-contribution-margin-ratio-and-total-contribution-margin
Uber Eats Reporting: https://developer.uber.com/docs/eats/guides/reporting
All input numbers are fictional, not values from these sources.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-mmm-yyyy"/>
    <x:numFmt numFmtId="201" formatCode="#,##0.00;(#,##0.00);&quot;–&quot;"/>
    <x:numFmt numFmtId="202" formatCode="General"/>
    <x:numFmt numFmtId="203" formatCode="0.0%;(0.0%);&quot;–&quot;"/>
    <x:numFmt numFmtId="204" formatCode="#,##0"/>
    <x:numFmt numFmtId="205" formatCode="0.00"/>
  </x:numFmts>
  <x:fonts count="12">
    <x:font>
      <x:sz val="11"/>
      <x:name val="Carlito"/>
    </x:font>
    <x:font>
      <x:sz val="10"/>
      <x:color rgb="FF172B4D"/>
      <x:name val="Arial"/>
    </x:font>
    <x:font>
      <x:b/>
      <x:sz val="14"/>
      <x:color rgb="FF172B4D"/>
      <x:name val="Arial"/>
    </x:font>
    <x:font>
      <x:i/>
      <x:sz val="10"/>
      <x:color rgb="FF52616B"/>
      <x:name val="Arial"/>
    </x:font>
    <x:font>
      <x:b/>
      <x:sz val="10"/>
      <x:color rgb="FF172B4D"/>
      <x:name val="Arial"/>
    </x:font>
    <x:font>
      <x:sz val="10"/>
      <x:color rgb="FF0000FF"/>
      <x:name val="Arial"/>
    </x:font>
    <x:font>
      <x:b/>
      <x:sz val="10"/>
      <x:color rgb="FF000000"/>
      <x:name val="Arial"/>
    </x:font>
    <x:font>
      <x:sz val="10"/>
      <x:color rgb="FF52616B"/>
      <x:name val="Arial"/>
    </x:font>
    <x:font>
      <x:b/>
      <x:sz val="10"/>
      <x:color rgb="FFFFFFFF"/>
      <x:name val="Arial"/>
    </x:font>
    <x:font>
      <x:i/>
      <x:sz val="10"/>
      <x:color rgb="FF172B4D"/>
      <x:name val="Arial"/>
    </x:font>
    <x:font>
      <x:b/>
      <x:i/>
      <x:sz val="10"/>
      <x:color rgb="FF000000"/>
      <x:name val="Arial"/>
    </x:font>
    <x:font>
      <x:i/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EF3F7"/>
      </x:patternFill>
    </x:fill>
    <x:fill>
      <x:patternFill patternType="solid">
        <x:fgColor rgb="FF243B5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1D9E0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4" fontId="5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6" fillId="0" borderId="0" xfId="0" applyNumberFormat="1" applyFont="1" applyFill="1" applyBorder="1" applyAlignment="1">
      <x:alignment vertical="center"/>
    </x:xf>
    <x:xf numFmtId="205" fontId="6" fillId="3" borderId="0" xfId="0" applyNumberFormat="1" applyFont="1" applyFill="1" applyBorder="1" applyAlignment="1">
      <x:alignment vertical="center"/>
    </x:xf>
    <x:xf numFmtId="203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3" fontId="10" fillId="3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3" fontId="11" fillId="2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/>
    </x:xf>
    <x:xf numFmtId="203" fontId="9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8"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  <x:dxf>
      <x:font>
        <x:b/>
        <x:color rgb="FF9C000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e8f78b6a9480d" /><Relationship Type="http://schemas.openxmlformats.org/officeDocument/2006/relationships/theme" Target="/xl/theme/theme1.xml" Id="R4aad46e7388f46d8" /><Relationship Type="http://schemas.openxmlformats.org/officeDocument/2006/relationships/sharedStrings" Target="/xl/sharedStrings.xml" Id="R6de4436254944fae" /><Relationship Type="http://schemas.openxmlformats.org/officeDocument/2006/relationships/worksheet" Target="/xl/worksheets/sheet1.xml" Id="R01f642920d884c70" /><Relationship Type="http://schemas.openxmlformats.org/officeDocument/2006/relationships/worksheet" Target="/xl/worksheets/sheet2.xml" Id="Rdcad6c05e91d480b" /><Relationship Type="http://schemas.openxmlformats.org/officeDocument/2006/relationships/worksheet" Target="/xl/worksheets/sheet3.xml" Id="R85c1609d73fd46bd" /><Relationship Type="http://schemas.openxmlformats.org/officeDocument/2006/relationships/worksheet" Target="/xl/worksheets/sheet4.xml" Id="R79e7799530cd499d" /><Relationship Type="http://schemas.openxmlformats.org/officeDocument/2006/relationships/worksheet" Target="/xl/worksheets/sheet5.xml" Id="R31baf30d6fc940bf" /><Relationship Type="http://schemas.openxmlformats.org/officeDocument/2006/relationships/worksheet" Target="/xl/worksheets/sheet6.xml" Id="Re744df2308984b11" /><Relationship Type="http://schemas.openxmlformats.org/officeDocument/2006/relationships/worksheet" Target="/xl/worksheets/sheet7.xml" Id="R7bb5132b751744d6" /><Relationship Type="http://schemas.openxmlformats.org/officeDocument/2006/relationships/worksheet" Target="/xl/worksheets/sheet8.xml" Id="R73453d5c718440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f1ab54811af14123" /><Relationship Type="http://schemas.openxmlformats.org/officeDocument/2006/relationships/vmlDrawing" Target="/xl/drawings/vmldrawing.vml" Id="R7783a79553624a3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5a83c72a03184a6c" /><Relationship Type="http://schemas.openxmlformats.org/officeDocument/2006/relationships/vmlDrawing" Target="/xl/drawings/vmldrawing2.vml" Id="Rfcb7ebaca37549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f7486a6ac1474537" /><Relationship Type="http://schemas.openxmlformats.org/officeDocument/2006/relationships/vmlDrawing" Target="/xl/drawings/vmldrawing3.vml" Id="Rb6fca229b71447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1cd6498e00b34bc0" /><Relationship Type="http://schemas.openxmlformats.org/officeDocument/2006/relationships/vmlDrawing" Target="/xl/drawings/vmldrawing4.vml" Id="Rd1f15c3658e9400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5.xml" Id="Reeed66e4236344eb" /><Relationship Type="http://schemas.openxmlformats.org/officeDocument/2006/relationships/vmlDrawing" Target="/xl/drawings/vmldrawing5.vml" Id="Rc968b376fc554b0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6.xml" Id="Rfe39ca7ba3064890" /><Relationship Type="http://schemas.openxmlformats.org/officeDocument/2006/relationships/vmlDrawing" Target="/xl/drawings/vmldrawing6.vml" Id="R2bb2cf0e202e441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7.xml" Id="Race2c2aba3f14031" /><Relationship Type="http://schemas.openxmlformats.org/officeDocument/2006/relationships/vmlDrawing" Target="/xl/drawings/vmldrawing7.vml" Id="Rea6ef745a15342d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8.xml" Id="Ra331591f1fc04c1b" /><Relationship Type="http://schemas.openxmlformats.org/officeDocument/2006/relationships/vmlDrawing" Target="/xl/drawings/vmldrawing8.vml" Id="R92a6b5d952914a8a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9" hidden="0" customWidth="1"/>
    <x:col min="2" max="2" width="22" hidden="0" customWidth="1"/>
    <x:col min="3" max="3" width="3" hidden="0" customWidth="1"/>
    <x:col min="4" max="4" width="7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Settlement control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Fictional INR example. Edit amber cells. Formulas are unprotected.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3" customHeight="1">
      <x:c r="A6" s="2" t="str">
        <x:v>Cycle ID</x:v>
      </x:c>
      <x:c r="B6" s="8" t="str">
        <x:v>DEMO-CYCLE-001</x:v>
      </x:c>
      <x:c r="C6" s="2"/>
      <x:c r="D6" s="6" t="str">
        <x:v>How to use this sheet</x:v>
      </x:c>
    </x:row>
    <x:row r="7" ht="23" customHeight="1">
      <x:c r="A7" s="2" t="str">
        <x:v>Eligible start</x:v>
      </x:c>
      <x:c r="B7" s="9" t="d">
        <x:v>2026-09-01T00:00:00.000Z</x:v>
      </x:c>
      <x:c r="C7" s="2"/>
      <x:c r="D7" s="2" t="str">
        <x:v>Use the statement eligibility window, store and local timezone.</x:v>
      </x:c>
    </x:row>
    <x:row r="8" ht="23" customHeight="1">
      <x:c r="A8" s="2" t="str">
        <x:v>Eligible end</x:v>
      </x:c>
      <x:c r="B8" s="9" t="d">
        <x:v>2026-09-07T00:00:00.000Z</x:v>
      </x:c>
      <x:c r="C8" s="2"/>
      <x:c r="D8" s="2" t="str">
        <x:v>Order dates and bank dates can belong to different periods.</x:v>
      </x:c>
    </x:row>
    <x:row r="9" ht="23" customHeight="1">
      <x:c r="A9" s="2"/>
      <x:c r="B9" s="2"/>
      <x:c r="C9" s="2"/>
      <x:c r="D9" s="2"/>
    </x:row>
    <x:row r="10" ht="23" customHeight="1">
      <x:c r="A10" s="2" t="str">
        <x:v>Eligible merchant revenue</x:v>
      </x:c>
      <x:c r="B10" s="10" t="n">
        <x:v>100000</x:v>
      </x:c>
      <x:c r="C10" s="2"/>
      <x:c r="D10" s="2" t="str">
        <x:v>Revenue before the deductions below. Avoid deducting anything twice.</x:v>
      </x:c>
    </x:row>
    <x:row r="11" ht="23" customHeight="1">
      <x:c r="A11" s="2" t="str">
        <x:v>Merchant-funded discounts</x:v>
      </x:c>
      <x:c r="B11" s="10" t="n">
        <x:v>4000</x:v>
      </x:c>
      <x:c r="C11" s="2"/>
      <x:c r="D11" s="2" t="str">
        <x:v>Enter every deduction as a positive amount.</x:v>
      </x:c>
    </x:row>
    <x:row r="12" ht="23" customHeight="1">
      <x:c r="A12" s="2" t="str">
        <x:v>Service fees before tax</x:v>
      </x:c>
      <x:c r="B12" s="10" t="n">
        <x:v>20000</x:v>
      </x:c>
      <x:c r="C12" s="2"/>
      <x:c r="D12" s="2"/>
    </x:row>
    <x:row r="13" ht="23" customHeight="1">
      <x:c r="A13" s="2" t="str">
        <x:v>Tax on service fees</x:v>
      </x:c>
      <x:c r="B13" s="10" t="n">
        <x:v>3600</x:v>
      </x:c>
      <x:c r="C13" s="2"/>
      <x:c r="D13" s="2" t="str">
        <x:v>Copy the actual statement tax amount. No tax rate is assumed.</x:v>
      </x:c>
    </x:row>
    <x:row r="14" ht="23" customHeight="1">
      <x:c r="A14" s="2" t="str">
        <x:v>Refunds and other deductions</x:v>
      </x:c>
      <x:c r="B14" s="10" t="n">
        <x:v>1400</x:v>
      </x:c>
      <x:c r="C14" s="2"/>
      <x:c r="D14" s="2"/>
    </x:row>
    <x:row r="15" ht="23" customHeight="1">
      <x:c r="A15" s="2" t="str">
        <x:v>Withholding</x:v>
      </x:c>
      <x:c r="B15" s="10" t="n">
        <x:v>0</x:v>
      </x:c>
      <x:c r="C15" s="2"/>
      <x:c r="D15" s="2" t="str">
        <x:v>A confirmed zero is different from a missing amount.</x:v>
      </x:c>
    </x:row>
    <x:row r="16" ht="23" customHeight="1">
      <x:c r="A16" s="2" t="str">
        <x:v>Credits added</x:v>
      </x:c>
      <x:c r="B16" s="10" t="n">
        <x:v>500</x:v>
      </x:c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13" t="str">
        <x:v>Expected payout</x:v>
      </x:c>
      <x:c r="B18" s="14" t="n">
        <x:f>IF(COUNT(B10:B16)&lt;&gt;7,"",B10-SUM(B11:B15)+B16)</x:f>
        <x:v>71500</x:v>
      </x:c>
      <x:c r="C18" s="2"/>
      <x:c r="D18" s="2"/>
    </x:row>
    <x:row r="19" ht="23" customHeight="1">
      <x:c r="A19" s="2" t="str">
        <x:v>Matched bank credit</x:v>
      </x:c>
      <x:c r="B19" s="10" t="n">
        <x:v>70900</x:v>
      </x:c>
      <x:c r="C19" s="2"/>
      <x:c r="D19" s="2" t="str">
        <x:v>Match a payout reference. Split or combined credits need allocation.</x:v>
      </x:c>
    </x:row>
    <x:row r="20" ht="23" customHeight="1">
      <x:c r="A20" s="13" t="str">
        <x:v>Bank less expected payout</x:v>
      </x:c>
      <x:c r="B20" s="14" t="n">
        <x:f>IF(COUNT(B18:B19)&lt;&gt;2,"",B19-B18)</x:f>
        <x:v>-600</x:v>
      </x:c>
      <x:c r="C20" s="2"/>
      <x:c r="D20" s="2" t="str">
        <x:v>Negative means the matched bank credit is below the calculated payout.</x:v>
      </x:c>
    </x:row>
    <x:row r="21" ht="23" customHeight="1">
      <x:c r="A21" s="13" t="str">
        <x:v>Next step</x:v>
      </x:c>
      <x:c r="B21" s="17" t="str">
        <x:f>IF(COUNT(B18:B19)&lt;&gt;2,"Complete amount inputs",IF(B20=0,"Amounts match; verify evidence","Investigate the difference"))</x:f>
        <x:v>Investigate the difference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Method and boundaries</x:v>
      </x:c>
      <x:c r="B26" s="2"/>
      <x:c r="C26" s="2"/>
      <x:c r="D26" s="2"/>
    </x:row>
    <x:row r="27" ht="23" customHeight="1">
      <x:c r="A27" s="18" t="str">
        <x:v>One cycle and currency per record. This sheet is a cash bridge, not profit.</x:v>
      </x:c>
      <x:c r="B27" s="2"/>
      <x:c r="C27" s="2"/>
      <x:c r="D27" s="2"/>
    </x:row>
    <x:row r="28" ht="23" customHeight="1">
      <x:c r="A28" s="18" t="str">
        <x:v>Use normalized statement values. Add separate workings for split settlements.</x:v>
      </x:c>
      <x:c r="B28" s="2"/>
      <x:c r="C28" s="2"/>
      <x:c r="D28" s="2"/>
    </x:row>
    <x:row r="29" ht="23" customHeight="1">
      <x:c r="A29" s="18" t="str">
        <x:v>Save a separate copy for each cycle. No additional record rows are prebuilt.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 t="str">
        <x:v>Source links are stored in the Excel Note on B10.</x:v>
      </x:c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</x:sheetData>
  <x:conditionalFormatting sqref="B6:B21">
    <x:cfRule type="containsText" dxfId="0" priority="1" operator="containsText" text="Missing input"/>
    <x:cfRule type="containsText" dxfId="1" priority="2" operator="containsText" text="Invalid input"/>
  </x:conditionalFormatting>
  <x:conditionalFormatting sqref="B20:B20">
    <x:cfRule type="cellIs" dxfId="16" priority="3" operator="notEqual">
      <x:formula>0</x:formula>
    </x:cfRule>
  </x:conditionalFormatting>
  <x:dataValidations count="8">
    <x:dataValidation type="decimal" operator="between" sqref="B10">
      <x:formula1>0</x:formula1>
      <x:formula2>1000000000000</x:formula2>
    </x:dataValidation>
    <x:dataValidation type="decimal" operator="between" sqref="B11">
      <x:formula1>0</x:formula1>
      <x:formula2>1000000000000</x:formula2>
    </x:dataValidation>
    <x:dataValidation type="decimal" operator="between" sqref="B12">
      <x:formula1>0</x:formula1>
      <x:formula2>1000000000000</x:formula2>
    </x:dataValidation>
    <x:dataValidation type="decimal" operator="between" sqref="B13">
      <x:formula1>0</x:formula1>
      <x:formula2>1000000000000</x:formula2>
    </x:dataValidation>
    <x:dataValidation type="decimal" operator="between" sqref="B14">
      <x:formula1>0</x:formula1>
      <x:formula2>1000000000000</x:formula2>
    </x:dataValidation>
    <x:dataValidation type="decimal" operator="between" sqref="B15">
      <x:formula1>0</x:formula1>
      <x:formula2>1000000000000</x:formula2>
    </x:dataValidation>
    <x:dataValidation type="decimal" operator="between" sqref="B16">
      <x:formula1>0</x:formula1>
      <x:formula2>1000000000000</x:formula2>
    </x:dataValidation>
    <x:dataValidation type="decimal" operator="between" sqref="B19">
      <x:formula1>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7783a79553624a32"/>
</x:worksheet>
</file>

<file path=xl/worksheets/sheet2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9" hidden="0" customWidth="1"/>
    <x:col min="2" max="2" width="22" hidden="0" customWidth="1"/>
    <x:col min="3" max="3" width="3" hidden="0" customWidth="1"/>
    <x:col min="4" max="4" width="7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Invoice and settlement mapping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Fictional INR example. Edit amber cells. Formulas are unprotected.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3" customHeight="1">
      <x:c r="A6" s="2" t="str">
        <x:v>Invoice ID</x:v>
      </x:c>
      <x:c r="B6" s="8" t="str">
        <x:v>DEMO-INV-001</x:v>
      </x:c>
      <x:c r="C6" s="2"/>
      <x:c r="D6" s="6" t="str">
        <x:v>How to use this sheet</x:v>
      </x:c>
    </x:row>
    <x:row r="7" ht="23" customHeight="1">
      <x:c r="A7" s="2" t="str">
        <x:v>Service month</x:v>
      </x:c>
      <x:c r="B7" s="9" t="d">
        <x:v>2026-09-01T00:00:00.000Z</x:v>
      </x:c>
      <x:c r="C7" s="2"/>
      <x:c r="D7" s="2"/>
    </x:row>
    <x:row r="8" ht="23" customHeight="1">
      <x:c r="A8" s="2" t="str">
        <x:v>Mapped cycle ID</x:v>
      </x:c>
      <x:c r="B8" s="8" t="str">
        <x:v>DEMO-CYCLE-001</x:v>
      </x:c>
      <x:c r="C8" s="2"/>
      <x:c r="D8" s="2"/>
    </x:row>
    <x:row r="9" ht="23" customHeight="1">
      <x:c r="A9" s="2"/>
      <x:c r="B9" s="2"/>
      <x:c r="C9" s="2"/>
      <x:c r="D9" s="2"/>
    </x:row>
    <x:row r="10" ht="23" customHeight="1">
      <x:c r="A10" s="2" t="str">
        <x:v>Allocated service value</x:v>
      </x:c>
      <x:c r="B10" s="10" t="n">
        <x:v>20000</x:v>
      </x:c>
      <x:c r="C10" s="2"/>
      <x:c r="D10" s="2" t="str">
        <x:v>Allocate the value to this cycle before entering it here.</x:v>
      </x:c>
    </x:row>
    <x:row r="11" ht="23" customHeight="1">
      <x:c r="A11" s="2" t="str">
        <x:v>Allocated invoice tax</x:v>
      </x:c>
      <x:c r="B11" s="10" t="n">
        <x:v>3600</x:v>
      </x:c>
      <x:c r="C11" s="2"/>
      <x:c r="D11" s="2" t="str">
        <x:v>Use actual document amounts. No statutory tax calculation is provided.</x:v>
      </x:c>
    </x:row>
    <x:row r="12" ht="23" customHeight="1">
      <x:c r="A12" s="13" t="str">
        <x:v>Allocated invoice total</x:v>
      </x:c>
      <x:c r="B12" s="14" t="n">
        <x:f>IF(COUNT(B10:B11)&lt;&gt;2,"",SUM(B10:B11))</x:f>
        <x:v>23600</x:v>
      </x:c>
      <x:c r="C12" s="2"/>
      <x:c r="D12" s="2"/>
    </x:row>
    <x:row r="13" ht="23" customHeight="1">
      <x:c r="A13" s="2"/>
      <x:c r="B13" s="2"/>
      <x:c r="C13" s="2"/>
      <x:c r="D13" s="2"/>
    </x:row>
    <x:row r="14" ht="23" customHeight="1">
      <x:c r="A14" s="2" t="str">
        <x:v>Matched credit note</x:v>
      </x:c>
      <x:c r="B14" s="10" t="n">
        <x:v>1000</x:v>
      </x:c>
      <x:c r="C14" s="2"/>
      <x:c r="D14" s="2" t="str">
        <x:v>A credit note must relate to this invoice and allocated service amount.</x:v>
      </x:c>
    </x:row>
    <x:row r="15" ht="23" customHeight="1">
      <x:c r="A15" s="2" t="str">
        <x:v>Settlement deduction</x:v>
      </x:c>
      <x:c r="B15" s="10" t="n">
        <x:v>22600</x:v>
      </x:c>
      <x:c r="C15" s="2"/>
      <x:c r="D15" s="2" t="str">
        <x:v>This entry should be the deduction after the matched credit is applied.</x:v>
      </x:c>
    </x:row>
    <x:row r="16" ht="23" customHeight="1">
      <x:c r="A16" s="2"/>
      <x:c r="B16" s="2"/>
      <x:c r="C16" s="2"/>
      <x:c r="D16" s="2"/>
    </x:row>
    <x:row r="17" ht="23" customHeight="1">
      <x:c r="A17" s="13" t="str">
        <x:v>Expected deduction after credit</x:v>
      </x:c>
      <x:c r="B17" s="14" t="n">
        <x:f>IF(COUNT(B12,B14)&lt;&gt;2,"",B12-B14)</x:f>
        <x:v>22600</x:v>
      </x:c>
      <x:c r="C17" s="2"/>
      <x:c r="D17" s="2"/>
    </x:row>
    <x:row r="18" ht="23" customHeight="1">
      <x:c r="A18" s="13" t="str">
        <x:v>Deduction less expected</x:v>
      </x:c>
      <x:c r="B18" s="14" t="n">
        <x:f>IF(COUNT(B15,B17)&lt;&gt;2,"",B15-B17)</x:f>
        <x:v>0</x:v>
      </x:c>
      <x:c r="C18" s="2"/>
      <x:c r="D18" s="2" t="str">
        <x:v>Zero matches amounts; document, period and credit application still need review.</x:v>
      </x:c>
    </x:row>
    <x:row r="19" ht="23" customHeight="1">
      <x:c r="A19" s="2"/>
      <x:c r="B19" s="2"/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Method and boundaries</x:v>
      </x:c>
      <x:c r="B26" s="2"/>
      <x:c r="C26" s="2"/>
      <x:c r="D26" s="2"/>
    </x:row>
    <x:row r="27" ht="23" customHeight="1">
      <x:c r="A27" s="18" t="str">
        <x:v>One allocated invoice-cycle mapping per sheet. Save separate copies as needed.</x:v>
      </x:c>
      <x:c r="B27" s="2"/>
      <x:c r="C27" s="2"/>
      <x:c r="D27" s="2"/>
    </x:row>
    <x:row r="28" ht="23" customHeight="1">
      <x:c r="A28" s="18" t="str">
        <x:v>Split service value and tax for invoices covering several payout cycles.</x:v>
      </x:c>
      <x:c r="B28" s="2"/>
      <x:c r="C28" s="2"/>
      <x:c r="D28" s="2"/>
    </x:row>
    <x:row r="29" ht="23" customHeight="1">
      <x:c r="A29" s="18" t="str">
        <x:v>Do not duplicate a full invoice in each cycle or treat a credit note as cash.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 t="str">
        <x:v>Source links are stored in the Excel Note on B10.</x:v>
      </x:c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</x:sheetData>
  <x:conditionalFormatting sqref="B6:B21">
    <x:cfRule type="containsText" dxfId="2" priority="1" operator="containsText" text="Missing input"/>
    <x:cfRule type="containsText" dxfId="3" priority="2" operator="containsText" text="Invalid input"/>
  </x:conditionalFormatting>
  <x:conditionalFormatting sqref="B18:B18">
    <x:cfRule type="cellIs" dxfId="17" priority="3" operator="notEqual">
      <x:formula>0</x:formula>
    </x:cfRule>
  </x:conditionalFormatting>
  <x:dataValidations count="4">
    <x:dataValidation type="decimal" operator="between" sqref="B10">
      <x:formula1>0</x:formula1>
      <x:formula2>1000000000000</x:formula2>
    </x:dataValidation>
    <x:dataValidation type="decimal" operator="between" sqref="B11">
      <x:formula1>0</x:formula1>
      <x:formula2>1000000000000</x:formula2>
    </x:dataValidation>
    <x:dataValidation type="decimal" operator="between" sqref="B14">
      <x:formula1>0</x:formula1>
      <x:formula2>1000000000000</x:formula2>
    </x:dataValidation>
    <x:dataValidation type="decimal" operator="between" sqref="B15">
      <x:formula1>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fcb7ebaca37549d7"/>
</x:worksheet>
</file>

<file path=xl/worksheets/sheet3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9" hidden="0" customWidth="1"/>
    <x:col min="2" max="2" width="22" hidden="0" customWidth="1"/>
    <x:col min="3" max="3" width="3" hidden="0" customWidth="1"/>
    <x:col min="4" max="4" width="7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Per-order contribution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Fictional INR example. Edit amber cells. Formulas are unprotected.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3" customHeight="1">
      <x:c r="A6" s="2" t="str">
        <x:v>Scenario</x:v>
      </x:c>
      <x:c r="B6" s="8" t="str">
        <x:v>DEMO-BASE</x:v>
      </x:c>
      <x:c r="C6" s="2"/>
      <x:c r="D6" s="6" t="str">
        <x:v>How to use this sheet</x:v>
      </x:c>
    </x:row>
    <x:row r="7" ht="23" customHeight="1">
      <x:c r="A7" s="2"/>
      <x:c r="B7" s="2"/>
      <x:c r="C7" s="2"/>
      <x:c r="D7" s="2"/>
    </x:row>
    <x:row r="8" ht="23" customHeight="1">
      <x:c r="A8" s="2" t="str">
        <x:v>Pre-discount restaurant revenue</x:v>
      </x:c>
      <x:c r="B8" s="10" t="n">
        <x:v>600</x:v>
      </x:c>
      <x:c r="C8" s="2"/>
      <x:c r="D8" s="2" t="str">
        <x:v>Use the same revenue base when comparing contribution percentages.</x:v>
      </x:c>
    </x:row>
    <x:row r="9" ht="23" customHeight="1">
      <x:c r="A9" s="2" t="str">
        <x:v>Ingredients</x:v>
      </x:c>
      <x:c r="B9" s="10" t="n">
        <x:v>180</x:v>
      </x:c>
      <x:c r="C9" s="2"/>
      <x:c r="D9" s="2" t="str">
        <x:v>Variable costs only. Fixed rent and fixed salaries belong elsewhere.</x:v>
      </x:c>
    </x:row>
    <x:row r="10" ht="23" customHeight="1">
      <x:c r="A10" s="2" t="str">
        <x:v>Packaging</x:v>
      </x:c>
      <x:c r="B10" s="10" t="n">
        <x:v>25</x:v>
      </x:c>
      <x:c r="C10" s="2"/>
      <x:c r="D10" s="2"/>
    </x:row>
    <x:row r="11" ht="23" customHeight="1">
      <x:c r="A11" s="2" t="str">
        <x:v>Merchant-funded discount</x:v>
      </x:c>
      <x:c r="B11" s="10" t="n">
        <x:v>45</x:v>
      </x:c>
      <x:c r="C11" s="2"/>
      <x:c r="D11" s="2" t="str">
        <x:v>Do not also use revenue already net of this discount.</x:v>
      </x:c>
    </x:row>
    <x:row r="12" ht="23" customHeight="1">
      <x:c r="A12" s="2" t="str">
        <x:v>Variable platform services</x:v>
      </x:c>
      <x:c r="B12" s="10" t="n">
        <x:v>120</x:v>
      </x:c>
      <x:c r="C12" s="2"/>
      <x:c r="D12" s="2"/>
    </x:row>
    <x:row r="13" ht="23" customHeight="1">
      <x:c r="A13" s="2" t="str">
        <x:v>Marketing assigned per order</x:v>
      </x:c>
      <x:c r="B13" s="10" t="n">
        <x:v>30</x:v>
      </x:c>
      <x:c r="C13" s="2"/>
      <x:c r="D13" s="2" t="str">
        <x:v>Exclude this spend here if it is deducted as fixed campaign spend elsewhere.</x:v>
      </x:c>
    </x:row>
    <x:row r="14" ht="23" customHeight="1">
      <x:c r="A14" s="2" t="str">
        <x:v>Refund allowance</x:v>
      </x:c>
      <x:c r="B14" s="10" t="n">
        <x:v>12</x:v>
      </x:c>
      <x:c r="C14" s="2"/>
      <x:c r="D14" s="2" t="str">
        <x:v>Use a documented estimate; not an assumed industry benchmark.</x:v>
      </x:c>
    </x:row>
    <x:row r="15" ht="23" customHeight="1">
      <x:c r="A15" s="2" t="str">
        <x:v>Other variable cost</x:v>
      </x:c>
      <x:c r="B15" s="10" t="n">
        <x:v>0</x:v>
      </x:c>
      <x:c r="C15" s="2"/>
      <x:c r="D15" s="2" t="str">
        <x:v>Confirmed zeros are permitted. Blank costs block contribution.</x:v>
      </x:c>
    </x:row>
    <x:row r="16" ht="23" customHeight="1">
      <x:c r="A16" s="2"/>
      <x:c r="B16" s="2"/>
      <x:c r="C16" s="2"/>
      <x:c r="D16" s="2"/>
    </x:row>
    <x:row r="17" ht="23" customHeight="1">
      <x:c r="A17" s="13" t="str">
        <x:v>Variable costs and discount</x:v>
      </x:c>
      <x:c r="B17" s="14" t="n">
        <x:f>IF(COUNT(B9:B15)&lt;&gt;7,"",SUM(B9:B15))</x:f>
        <x:v>412</x:v>
      </x:c>
      <x:c r="C17" s="2"/>
      <x:c r="D17" s="2"/>
    </x:row>
    <x:row r="18" ht="23" customHeight="1">
      <x:c r="A18" s="13" t="str">
        <x:v>Contribution per order</x:v>
      </x:c>
      <x:c r="B18" s="14" t="n">
        <x:f>IF(COUNT(B8,B17)&lt;&gt;2,"",B8-B17)</x:f>
        <x:v>188</x:v>
      </x:c>
      <x:c r="C18" s="2"/>
      <x:c r="D18" s="2"/>
    </x:row>
    <x:row r="19" ht="23" customHeight="1">
      <x:c r="A19" s="36" t="str">
        <x:v>Contribution / stated revenue</x:v>
      </x:c>
      <x:c r="B19" s="37" t="n">
        <x:f>IF(COUNT(B8,B18)&lt;&gt;2,"",IF(B8&lt;=0,"n.a.",B18/B8))</x:f>
        <x:v>0.31333333333333335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Method and boundaries</x:v>
      </x:c>
      <x:c r="B26" s="2"/>
      <x:c r="C26" s="2"/>
      <x:c r="D26" s="2"/>
    </x:row>
    <x:row r="27" ht="23" customHeight="1">
      <x:c r="A27" s="18" t="str">
        <x:v>Contribution is before fixed costs. It is not net profit or bank payout.</x:v>
      </x:c>
      <x:c r="B27" s="2"/>
      <x:c r="C27" s="2"/>
      <x:c r="D27" s="2"/>
    </x:row>
    <x:row r="28" ht="23" customHeight="1">
      <x:c r="A28" s="18" t="str">
        <x:v>This is one editable scenario. Save a separate copy for each comparison.</x:v>
      </x:c>
      <x:c r="B28" s="2"/>
      <x:c r="C28" s="2"/>
      <x:c r="D28" s="2"/>
    </x:row>
    <x:row r="29" ht="23" customHeight="1">
      <x:c r="A29" s="18" t="str">
        <x:v>Compare scenarios on the same revenue, cost and discount basis.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 t="str">
        <x:v>Source links are stored in the Excel Note on B8.</x:v>
      </x:c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</x:sheetData>
  <x:conditionalFormatting sqref="B6:B21">
    <x:cfRule type="containsText" dxfId="4" priority="1" operator="containsText" text="Missing input"/>
    <x:cfRule type="containsText" dxfId="5" priority="2" operator="containsText" text="Invalid input"/>
  </x:conditionalFormatting>
  <x:dataValidations count="8">
    <x:dataValidation type="decimal" operator="between" sqref="B8">
      <x:formula1>0</x:formula1>
      <x:formula2>1000000000000</x:formula2>
    </x:dataValidation>
    <x:dataValidation type="decimal" operator="between" sqref="B9">
      <x:formula1>0</x:formula1>
      <x:formula2>1000000000000</x:formula2>
    </x:dataValidation>
    <x:dataValidation type="decimal" operator="between" sqref="B10">
      <x:formula1>0</x:formula1>
      <x:formula2>1000000000000</x:formula2>
    </x:dataValidation>
    <x:dataValidation type="decimal" operator="between" sqref="B11">
      <x:formula1>0</x:formula1>
      <x:formula2>1000000000000</x:formula2>
    </x:dataValidation>
    <x:dataValidation type="decimal" operator="between" sqref="B12">
      <x:formula1>0</x:formula1>
      <x:formula2>1000000000000</x:formula2>
    </x:dataValidation>
    <x:dataValidation type="decimal" operator="between" sqref="B13">
      <x:formula1>0</x:formula1>
      <x:formula2>1000000000000</x:formula2>
    </x:dataValidation>
    <x:dataValidation type="decimal" operator="between" sqref="B14">
      <x:formula1>0</x:formula1>
      <x:formula2>1000000000000</x:formula2>
    </x:dataValidation>
    <x:dataValidation type="decimal" operator="between" sqref="B15">
      <x:formula1>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b6fca229b7144779"/>
</x:worksheet>
</file>

<file path=xl/worksheets/sheet4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9" hidden="0" customWidth="1"/>
    <x:col min="2" max="2" width="22" hidden="0" customWidth="1"/>
    <x:col min="3" max="3" width="3" hidden="0" customWidth="1"/>
    <x:col min="4" max="4" width="7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Food usage variance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Fictional INR example. Edit amber cells. Formulas are unprotected.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3" customHeight="1">
      <x:c r="A6" s="2" t="str">
        <x:v>Period</x:v>
      </x:c>
      <x:c r="B6" s="8" t="str">
        <x:v>DEMO-WEEK-01</x:v>
      </x:c>
      <x:c r="C6" s="2"/>
      <x:c r="D6" s="6" t="str">
        <x:v>How to use this sheet</x:v>
      </x:c>
    </x:row>
    <x:row r="7" ht="23" customHeight="1">
      <x:c r="A7" s="2" t="str">
        <x:v>Ingredient or category</x:v>
      </x:c>
      <x:c r="B7" s="8" t="str">
        <x:v>All ingredients</x:v>
      </x:c>
      <x:c r="C7" s="2"/>
      <x:c r="D7" s="2"/>
    </x:row>
    <x:row r="8" ht="23" customHeight="1">
      <x:c r="A8" s="2"/>
      <x:c r="B8" s="2"/>
      <x:c r="C8" s="2"/>
      <x:c r="D8" s="2"/>
    </x:row>
    <x:row r="9" ht="23" customHeight="1">
      <x:c r="A9" s="2" t="str">
        <x:v>Opening inventory value</x:v>
      </x:c>
      <x:c r="B9" s="10" t="n">
        <x:v>50000</x:v>
      </x:c>
      <x:c r="C9" s="2"/>
      <x:c r="D9" s="2" t="str">
        <x:v>Use consistent valuation and the exact same inventory cutoff.</x:v>
      </x:c>
    </x:row>
    <x:row r="10" ht="23" customHeight="1">
      <x:c r="A10" s="2" t="str">
        <x:v>Net purchases</x:v>
      </x:c>
      <x:c r="B10" s="10" t="n">
        <x:v>30000</x:v>
      </x:c>
      <x:c r="C10" s="2"/>
      <x:c r="D10" s="2" t="str">
        <x:v>Purchases after supplier returns and allowances.</x:v>
      </x:c>
    </x:row>
    <x:row r="11" ht="23" customHeight="1">
      <x:c r="A11" s="2" t="str">
        <x:v>Transfers in</x:v>
      </x:c>
      <x:c r="B11" s="10" t="n">
        <x:v>2000</x:v>
      </x:c>
      <x:c r="C11" s="2"/>
      <x:c r="D11" s="2" t="str">
        <x:v>Use the same cost basis as the transfer-out record at the other outlet.</x:v>
      </x:c>
    </x:row>
    <x:row r="12" ht="23" customHeight="1">
      <x:c r="A12" s="2" t="str">
        <x:v>Transfers out</x:v>
      </x:c>
      <x:c r="B12" s="10" t="n">
        <x:v>1000</x:v>
      </x:c>
      <x:c r="C12" s="2"/>
      <x:c r="D12" s="2"/>
    </x:row>
    <x:row r="13" ht="23" customHeight="1">
      <x:c r="A13" s="2" t="str">
        <x:v>Closing inventory value</x:v>
      </x:c>
      <x:c r="B13" s="10" t="n">
        <x:v>42000</x:v>
      </x:c>
      <x:c r="C13" s="2"/>
      <x:c r="D13" s="2" t="str">
        <x:v>Count physical stock. A negative calculated usage needs investigation.</x:v>
      </x:c>
    </x:row>
    <x:row r="14" ht="23" customHeight="1">
      <x:c r="A14" s="2"/>
      <x:c r="B14" s="2"/>
      <x:c r="C14" s="2"/>
      <x:c r="D14" s="2"/>
    </x:row>
    <x:row r="15" ht="23" customHeight="1">
      <x:c r="A15" s="13" t="str">
        <x:v>Adjusted inventory usage</x:v>
      </x:c>
      <x:c r="B15" s="14" t="n">
        <x:f>IF(COUNT(B9:B13)&lt;&gt;5,"",SUM(B9:B11)-SUM(B12:B13))</x:f>
        <x:v>39000</x:v>
      </x:c>
      <x:c r="C15" s="2"/>
      <x:c r="D15" s="2"/>
    </x:row>
    <x:row r="16" ht="23" customHeight="1">
      <x:c r="A16" s="2" t="str">
        <x:v>Theoretical usage cost</x:v>
      </x:c>
      <x:c r="B16" s="10" t="n">
        <x:v>35000</x:v>
      </x:c>
      <x:c r="C16" s="2"/>
      <x:c r="D16" s="2" t="str">
        <x:v>Actual quantities sold times current standard recipe ingredient costs.</x:v>
      </x:c>
    </x:row>
    <x:row r="17" ht="23" customHeight="1">
      <x:c r="A17" s="2"/>
      <x:c r="B17" s="2"/>
      <x:c r="C17" s="2"/>
      <x:c r="D17" s="2"/>
    </x:row>
    <x:row r="18" ht="23" customHeight="1">
      <x:c r="A18" s="13" t="str">
        <x:v>Actual less theoretical usage</x:v>
      </x:c>
      <x:c r="B18" s="14" t="n">
        <x:f>IF(COUNT(B15:B16)&lt;&gt;2,"",B15-B16)</x:f>
        <x:v>4000</x:v>
      </x:c>
      <x:c r="C18" s="2"/>
      <x:c r="D18" s="2"/>
    </x:row>
    <x:row r="19" ht="23" customHeight="1">
      <x:c r="A19" s="36" t="str">
        <x:v>Variance / theoretical usage</x:v>
      </x:c>
      <x:c r="B19" s="37" t="n">
        <x:f>IF(COUNT(B16,B18)&lt;&gt;2,"",IF(B16&lt;=0,"n.a.",B18/B16))</x:f>
        <x:v>0.11428571428571428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Method and boundaries</x:v>
      </x:c>
      <x:c r="B26" s="2"/>
      <x:c r="C26" s="2"/>
      <x:c r="D26" s="2"/>
    </x:row>
    <x:row r="27" ht="23" customHeight="1">
      <x:c r="A27" s="18" t="str">
        <x:v>Align staff meals, waste and promotion scope in actual and theoretical usage.</x:v>
      </x:c>
      <x:c r="B27" s="2"/>
      <x:c r="C27" s="2"/>
      <x:c r="D27" s="2"/>
    </x:row>
    <x:row r="28" ht="23" customHeight="1">
      <x:c r="A28" s="18" t="str">
        <x:v>A variance is a starting point for investigation, not proof of theft or waste.</x:v>
      </x:c>
      <x:c r="B28" s="2"/>
      <x:c r="C28" s="2"/>
      <x:c r="D28" s="2"/>
    </x:row>
    <x:row r="29" ht="23" customHeight="1">
      <x:c r="A29" s="18" t="str">
        <x:v>One period/category per sheet. Do not add overlapping category totals.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 t="str">
        <x:v>Source links are stored in the Excel Note on B9.</x:v>
      </x:c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</x:sheetData>
  <x:conditionalFormatting sqref="B6:B21">
    <x:cfRule type="containsText" dxfId="6" priority="1" operator="containsText" text="Missing input"/>
    <x:cfRule type="containsText" dxfId="7" priority="2" operator="containsText" text="Invalid input"/>
  </x:conditionalFormatting>
  <x:dataValidations count="6">
    <x:dataValidation type="decimal" operator="between" sqref="B9">
      <x:formula1>0</x:formula1>
      <x:formula2>1000000000000</x:formula2>
    </x:dataValidation>
    <x:dataValidation type="decimal" operator="between" sqref="B10">
      <x:formula1>0</x:formula1>
      <x:formula2>1000000000000</x:formula2>
    </x:dataValidation>
    <x:dataValidation type="decimal" operator="between" sqref="B11">
      <x:formula1>0</x:formula1>
      <x:formula2>1000000000000</x:formula2>
    </x:dataValidation>
    <x:dataValidation type="decimal" operator="between" sqref="B12">
      <x:formula1>0</x:formula1>
      <x:formula2>1000000000000</x:formula2>
    </x:dataValidation>
    <x:dataValidation type="decimal" operator="between" sqref="B13">
      <x:formula1>0</x:formula1>
      <x:formula2>1000000000000</x:formula2>
    </x:dataValidation>
    <x:dataValidation type="decimal" operator="between" sqref="B16">
      <x:formula1>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d1f15c3658e94005"/>
</x:worksheet>
</file>

<file path=xl/worksheets/sheet5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9" hidden="0" customWidth="1"/>
    <x:col min="2" max="2" width="22" hidden="0" customWidth="1"/>
    <x:col min="3" max="3" width="3" hidden="0" customWidth="1"/>
    <x:col min="4" max="4" width="7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Campaign contribution decision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Fictional INR example. Edit amber cells. Formulas are unprotected.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3" customHeight="1">
      <x:c r="A6" s="2" t="str">
        <x:v>Campaign</x:v>
      </x:c>
      <x:c r="B6" s="8" t="str">
        <x:v>DEMO-CAMPAIGN</x:v>
      </x:c>
      <x:c r="C6" s="2"/>
      <x:c r="D6" s="6" t="str">
        <x:v>How to use this sheet</x:v>
      </x:c>
    </x:row>
    <x:row r="7" ht="23" customHeight="1">
      <x:c r="A7" s="2" t="str">
        <x:v>Evidence basis</x:v>
      </x:c>
      <x:c r="B7" s="8" t="str">
        <x:v>Estimated period lift</x:v>
      </x:c>
      <x:c r="C7" s="2"/>
      <x:c r="D7" s="2"/>
    </x:row>
    <x:row r="8" ht="23" customHeight="1">
      <x:c r="A8" s="2"/>
      <x:c r="B8" s="2"/>
      <x:c r="C8" s="2"/>
      <x:c r="D8" s="2"/>
    </x:row>
    <x:row r="9" ht="23" customHeight="1">
      <x:c r="A9" s="2" t="str">
        <x:v>Campaign spend</x:v>
      </x:c>
      <x:c r="B9" s="10" t="n">
        <x:v>9000</x:v>
      </x:c>
      <x:c r="C9" s="2"/>
      <x:c r="D9" s="2" t="str">
        <x:v>Spend deducted once here. Exclude it from per-order contribution below.</x:v>
      </x:c>
    </x:row>
    <x:row r="10" ht="23" customHeight="1">
      <x:c r="A10" s="2" t="str">
        <x:v>Contribution before campaign spend</x:v>
      </x:c>
      <x:c r="B10" s="10" t="n">
        <x:v>90</x:v>
      </x:c>
      <x:c r="C10" s="2"/>
      <x:c r="D10" s="2" t="str">
        <x:v>Per incremental order, after its other variable costs and discounts.</x:v>
      </x:c>
    </x:row>
    <x:row r="11" ht="23" customHeight="1">
      <x:c r="A11" s="2" t="str">
        <x:v>Observed delivered orders</x:v>
      </x:c>
      <x:c r="B11" s="22" t="n">
        <x:v>180</x:v>
      </x:c>
      <x:c r="C11" s="2"/>
      <x:c r="D11" s="2" t="str">
        <x:v>Shown for context only. Observed orders are not necessarily incremental.</x:v>
      </x:c>
    </x:row>
    <x:row r="12" ht="23" customHeight="1">
      <x:c r="A12" s="2" t="str">
        <x:v>Estimated incremental orders</x:v>
      </x:c>
      <x:c r="B12" s="10" t="n">
        <x:v>110</x:v>
      </x:c>
      <x:c r="C12" s="2"/>
      <x:c r="D12" s="2" t="str">
        <x:v>Document the estimate and confounders. Negative estimates are allowed.</x:v>
      </x:c>
    </x:row>
    <x:row r="13" ht="23" customHeight="1">
      <x:c r="A13" s="2"/>
      <x:c r="B13" s="2"/>
      <x:c r="C13" s="2"/>
      <x:c r="D13" s="2"/>
    </x:row>
    <x:row r="14" ht="23" customHeight="1">
      <x:c r="A14" s="13" t="str">
        <x:v>Break-even incremental orders</x:v>
      </x:c>
      <x:c r="B14" s="25" t="n">
        <x:f>IF(COUNT(B9:B10)&lt;&gt;2,"",IF(B10&lt;=0,"n.a.",ROUNDUP(B9/B10,0)))</x:f>
        <x:v>100</x:v>
      </x:c>
      <x:c r="C14" s="2"/>
      <x:c r="D14" s="2"/>
    </x:row>
    <x:row r="15" ht="23" customHeight="1">
      <x:c r="A15" s="13" t="str">
        <x:v>Incremental contribution after spend</x:v>
      </x:c>
      <x:c r="B15" s="14" t="n">
        <x:f>IF(COUNT(B9:B10,B12)&lt;&gt;3,"",B12*B10-B9)</x:f>
        <x:v>900</x:v>
      </x:c>
      <x:c r="C15" s="2"/>
      <x:c r="D15" s="2"/>
    </x:row>
    <x:row r="16" ht="23" customHeight="1">
      <x:c r="A16" s="36" t="str">
        <x:v>Net incremental contribution / spend</x:v>
      </x:c>
      <x:c r="B16" s="37" t="n">
        <x:f>IF(COUNT(B9,B15)&lt;&gt;2,"",IF(B9&lt;=0,"n.a.",B15/B9))</x:f>
        <x:v>0.1</x:v>
      </x:c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/>
      <x:c r="C18" s="2"/>
      <x:c r="D18" s="2"/>
    </x:row>
    <x:row r="19" ht="23" customHeight="1">
      <x:c r="A19" s="2"/>
      <x:c r="B19" s="2"/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Method and boundaries</x:v>
      </x:c>
      <x:c r="B26" s="2"/>
      <x:c r="C26" s="2"/>
      <x:c r="D26" s="2"/>
    </x:row>
    <x:row r="27" ht="23" customHeight="1">
      <x:c r="A27" s="18" t="str">
        <x:v>Attribution and incrementality differ. This sheet does not establish causality.</x:v>
      </x:c>
      <x:c r="B27" s="2"/>
      <x:c r="C27" s="2"/>
      <x:c r="D27" s="2"/>
    </x:row>
    <x:row r="28" ht="23" customHeight="1">
      <x:c r="A28" s="18" t="str">
        <x:v>Record weather, holidays, menu changes and control-period differences.</x:v>
      </x:c>
      <x:c r="B28" s="2"/>
      <x:c r="C28" s="2"/>
      <x:c r="D28" s="2"/>
    </x:row>
    <x:row r="29" ht="23" customHeight="1">
      <x:c r="A29" s="18" t="str">
        <x:v>No statistical significance or platform lift study is calculated here.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 t="str">
        <x:v>Source links are stored in the Excel Note on B12.</x:v>
      </x:c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</x:sheetData>
  <x:conditionalFormatting sqref="B6:B21">
    <x:cfRule type="containsText" dxfId="8" priority="1" operator="containsText" text="Missing input"/>
    <x:cfRule type="containsText" dxfId="9" priority="2" operator="containsText" text="Invalid input"/>
  </x:conditionalFormatting>
  <x:dataValidations count="4">
    <x:dataValidation type="decimal" operator="between" sqref="B9">
      <x:formula1>0</x:formula1>
      <x:formula2>1000000000000</x:formula2>
    </x:dataValidation>
    <x:dataValidation type="decimal" operator="between" sqref="B10">
      <x:formula1>-1000000000000</x:formula1>
      <x:formula2>1000000000000</x:formula2>
    </x:dataValidation>
    <x:dataValidation type="whole" operator="between" sqref="B11">
      <x:formula1>0</x:formula1>
      <x:formula2>1000000000</x:formula2>
    </x:dataValidation>
    <x:dataValidation type="decimal" operator="between" sqref="B12">
      <x:formula1>-1000000000000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c968b376fc554b03"/>
</x:worksheet>
</file>

<file path=xl/worksheets/sheet6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9" hidden="0" customWidth="1"/>
    <x:col min="2" max="2" width="22" hidden="0" customWidth="1"/>
    <x:col min="3" max="3" width="3" hidden="0" customWidth="1"/>
    <x:col min="4" max="4" width="7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Capacity and break-even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5" t="str">
        <x:v>Fictional INR example. Edit amber cells. Formulas are unprotected.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3" customHeight="1">
      <x:c r="A6" s="2" t="str">
        <x:v>Scenario</x:v>
      </x:c>
      <x:c r="B6" s="8" t="str">
        <x:v>DEMO-BASE</x:v>
      </x:c>
      <x:c r="C6" s="2"/>
      <x:c r="D6" s="6" t="str">
        <x:v>How to use this sheet</x:v>
      </x:c>
    </x:row>
    <x:row r="7" ht="23" customHeight="1">
      <x:c r="A7" s="2"/>
      <x:c r="B7" s="2"/>
      <x:c r="C7" s="2"/>
      <x:c r="D7" s="2"/>
    </x:row>
    <x:row r="8" ht="23" customHeight="1">
      <x:c r="A8" s="2" t="str">
        <x:v>Monthly fixed costs</x:v>
      </x:c>
      <x:c r="B8" s="10" t="n">
        <x:v>150000</x:v>
      </x:c>
      <x:c r="C8" s="2"/>
      <x:c r="D8" s="2" t="str">
        <x:v>Use costs for the same month as the planned operating days.</x:v>
      </x:c>
    </x:row>
    <x:row r="9" ht="23" customHeight="1">
      <x:c r="A9" s="2" t="str">
        <x:v>Contribution per order</x:v>
      </x:c>
      <x:c r="B9" s="10" t="n">
        <x:v>150</x:v>
      </x:c>
      <x:c r="C9" s="2"/>
      <x:c r="D9" s="2" t="str">
        <x:v>A mixed menu needs a realistic, consistent sales mix assumption.</x:v>
      </x:c>
    </x:row>
    <x:row r="10" ht="23" customHeight="1">
      <x:c r="A10" s="2" t="str">
        <x:v>Open days in month</x:v>
      </x:c>
      <x:c r="B10" s="22" t="n">
        <x:v>30</x:v>
      </x:c>
      <x:c r="C10" s="2"/>
      <x:c r="D10" s="2"/>
    </x:row>
    <x:row r="11" ht="23" customHeight="1">
      <x:c r="A11" s="2" t="str">
        <x:v>Measured safe daily capacity</x:v>
      </x:c>
      <x:c r="B11" s="22" t="n">
        <x:v>55</x:v>
      </x:c>
      <x:c r="C11" s="2"/>
      <x:c r="D11" s="2" t="str">
        <x:v>Enter your observed sustainable capacity, not a target from this example.</x:v>
      </x:c>
    </x:row>
    <x:row r="12" ht="23" customHeight="1">
      <x:c r="A12" s="2" t="str">
        <x:v>Measured peak orders per hour</x:v>
      </x:c>
      <x:c r="B12" s="22" t="n">
        <x:v>18</x:v>
      </x:c>
      <x:c r="C12" s="2"/>
      <x:c r="D12" s="2" t="str">
        <x:v>Context only. Daily capacity does not establish peak-hour capacity.</x:v>
      </x:c>
    </x:row>
    <x:row r="13" ht="23" customHeight="1">
      <x:c r="A13" s="2"/>
      <x:c r="B13" s="2"/>
      <x:c r="C13" s="2"/>
      <x:c r="D13" s="2"/>
    </x:row>
    <x:row r="14" ht="23" customHeight="1">
      <x:c r="A14" s="13" t="str">
        <x:v>Break-even orders per month</x:v>
      </x:c>
      <x:c r="B14" s="25" t="n">
        <x:f>IF(COUNT(B8:B9)&lt;&gt;2,"",IF(B9&lt;=0,"n.a.",ROUNDUP(B8/B9,0)))</x:f>
        <x:v>1000</x:v>
      </x:c>
      <x:c r="C14" s="2"/>
      <x:c r="D14" s="2"/>
    </x:row>
    <x:row r="15" ht="23" customHeight="1">
      <x:c r="A15" s="13" t="str">
        <x:v>Break-even orders per open day</x:v>
      </x:c>
      <x:c r="B15" s="28" t="n">
        <x:f>IF(COUNT(B10,B14)&lt;&gt;2,"",IF(B10&lt;=0,"n.a.",B14/B10))</x:f>
        <x:v>33.333333333333336</x:v>
      </x:c>
      <x:c r="C15" s="2"/>
      <x:c r="D15" s="2"/>
    </x:row>
    <x:row r="16" ht="23" customHeight="1">
      <x:c r="A16" s="13" t="str">
        <x:v>Daily capacity less requirement</x:v>
      </x:c>
      <x:c r="B16" s="28" t="n">
        <x:f>IF(COUNT(B11,B15)&lt;&gt;2,"",B11-B15)</x:f>
        <x:v>21.666666666666664</x:v>
      </x:c>
      <x:c r="C16" s="2"/>
      <x:c r="D16" s="2"/>
    </x:row>
    <x:row r="17" ht="23" customHeight="1">
      <x:c r="A17" s="13" t="str">
        <x:v>Capacity comparison</x:v>
      </x:c>
      <x:c r="B17" s="17" t="str">
        <x:f>IF(COUNT(B11,B15)&lt;&gt;2,"Complete inputs; positive contribution needed",IF(B16&lt;0,"Break-even exceeds entered capacity","Capacity covers daily average; check peaks"))</x:f>
        <x:v>Capacity covers daily average; check peaks</x:v>
      </x:c>
      <x:c r="C17" s="2"/>
      <x:c r="D17" s="2"/>
    </x:row>
    <x:row r="18" ht="23" customHeight="1">
      <x:c r="A18" s="2"/>
      <x:c r="B18" s="2"/>
      <x:c r="C18" s="2"/>
      <x:c r="D18" s="2"/>
    </x:row>
    <x:row r="19" ht="23" customHeight="1">
      <x:c r="A19" s="2"/>
      <x:c r="B19" s="2"/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2"/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6" t="str">
        <x:v>Method and boundaries</x:v>
      </x:c>
      <x:c r="B26" s="2"/>
      <x:c r="C26" s="2"/>
      <x:c r="D26" s="2"/>
    </x:row>
    <x:row r="27" ht="23" customHeight="1">
      <x:c r="A27" s="18" t="str">
        <x:v>Rounded-up monthly orders use a simplified constant contribution assumption.</x:v>
      </x:c>
      <x:c r="B27" s="2"/>
      <x:c r="C27" s="2"/>
      <x:c r="D27" s="2"/>
    </x:row>
    <x:row r="28" ht="23" customHeight="1">
      <x:c r="A28" s="18" t="str">
        <x:v>Capacity is an operational input, not a food-safety approval or guarantee.</x:v>
      </x:c>
      <x:c r="B28" s="2"/>
      <x:c r="C28" s="2"/>
      <x:c r="D28" s="2"/>
    </x:row>
    <x:row r="29" ht="23" customHeight="1">
      <x:c r="A29" s="18" t="str">
        <x:v>One scenario per copy. Recheck fixed costs when staffing or equipment changes.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 t="str">
        <x:v>Source links are stored in the Excel Note on B8.</x:v>
      </x:c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</x:sheetData>
  <x:conditionalFormatting sqref="B6:B21">
    <x:cfRule type="containsText" dxfId="10" priority="1" operator="containsText" text="Missing input"/>
    <x:cfRule type="containsText" dxfId="11" priority="2" operator="containsText" text="Invalid input"/>
  </x:conditionalFormatting>
  <x:dataValidations count="5">
    <x:dataValidation type="decimal" operator="between" sqref="B8">
      <x:formula1>0</x:formula1>
      <x:formula2>1000000000000</x:formula2>
    </x:dataValidation>
    <x:dataValidation type="decimal" operator="between" sqref="B9">
      <x:formula1>-1000000000000</x:formula1>
      <x:formula2>1000000000000</x:formula2>
    </x:dataValidation>
    <x:dataValidation type="whole" operator="between" sqref="B10">
      <x:formula1>1</x:formula1>
      <x:formula2>31</x:formula2>
    </x:dataValidation>
    <x:dataValidation type="whole" operator="between" sqref="B11">
      <x:formula1>0</x:formula1>
      <x:formula2>1000000000</x:formula2>
    </x:dataValidation>
    <x:dataValidation type="whole" operator="between" sqref="B12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2bb2cf0e202e441f"/>
</x:worksheet>
</file>

<file path=xl/worksheets/sheet7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Recipe and portion costing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2"/>
      <x:c r="F3" s="2"/>
      <x:c r="G3" s="2"/>
      <x:c r="H3" s="2"/>
    </x:row>
    <x:row r="4" ht="23" customHeight="1">
      <x:c r="A4" s="5" t="str">
        <x:v>Fictional INR example. Edit amber cells. Formulas are unprotected.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2" t="str">
        <x:v>Recipe</x:v>
      </x:c>
      <x:c r="B6" s="8" t="str">
        <x:v>DEMO-VEGETABLE-BATCH</x:v>
      </x:c>
      <x:c r="C6" s="2"/>
      <x:c r="D6" s="6" t="str">
        <x:v>One costed stage per ingredient. Use the same unit for pack and batch quantity.</x:v>
      </x:c>
      <x:c r="E6" s="2"/>
      <x:c r="F6" s="2"/>
      <x:c r="G6" s="2"/>
      <x:c r="H6" s="2"/>
    </x:row>
    <x:row r="7" ht="23" customHeight="1">
      <x:c r="A7" s="2" t="str">
        <x:v>Portions per batch</x:v>
      </x:c>
      <x:c r="B7" s="10" t="n">
        <x:v>10</x:v>
      </x:c>
      <x:c r="C7" s="2"/>
      <x:c r="D7" s="2"/>
      <x:c r="E7" s="2"/>
      <x:c r="F7" s="2"/>
      <x:c r="G7" s="2"/>
      <x:c r="H7" s="2"/>
    </x:row>
    <x:row r="8" ht="23" customHeight="1">
      <x:c r="A8" s="2" t="str">
        <x:v>Packaging per portion</x:v>
      </x:c>
      <x:c r="B8" s="10" t="n">
        <x:v>5</x:v>
      </x:c>
      <x:c r="C8" s="2"/>
      <x:c r="D8" s="2"/>
      <x:c r="E8" s="2"/>
      <x:c r="F8" s="2"/>
      <x:c r="G8" s="2"/>
      <x:c r="H8" s="2"/>
    </x:row>
    <x:row r="9" ht="23" customHeight="1">
      <x:c r="A9" s="38" t="str">
        <x:v>Pack price change</x:v>
      </x:c>
      <x:c r="B9" s="39" t="n">
        <x:v>0.1</x:v>
      </x:c>
      <x:c r="C9" s="2"/>
      <x:c r="D9" s="2"/>
      <x:c r="E9" s="2"/>
      <x:c r="F9" s="2"/>
      <x:c r="G9" s="2"/>
      <x:c r="H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</x:row>
    <x:row r="11" ht="23" customHeight="1">
      <x:c r="A11" s="2" t="str">
        <x:v>Enter 3 sample ingredients or replace them. Twelve ingredient rows are prebuilt.</x:v>
      </x:c>
      <x:c r="B11" s="2"/>
      <x:c r="C11" s="2"/>
      <x:c r="D11" s="2"/>
      <x:c r="E11" s="2"/>
      <x:c r="F11" s="2"/>
      <x:c r="G11" s="2"/>
      <x:c r="H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</x:row>
    <x:row r="13" ht="34" customHeight="1">
      <x:c r="A13" s="33" t="str">
        <x:v>Ingredient</x:v>
      </x:c>
      <x:c r="B13" s="33" t="str">
        <x:v>Unit</x:v>
      </x:c>
      <x:c r="C13" s="33" t="str">
        <x:v>Pack quantity</x:v>
      </x:c>
      <x:c r="D13" s="33" t="str">
        <x:v>Pack cost</x:v>
      </x:c>
      <x:c r="E13" s="33" t="str">
        <x:v>Usable yield</x:v>
      </x:c>
      <x:c r="F13" s="33" t="str">
        <x:v>Batch quantity</x:v>
      </x:c>
      <x:c r="G13" s="33" t="str">
        <x:v>Batch cost</x:v>
      </x:c>
      <x:c r="H13" s="33" t="str">
        <x:v>Revised cost</x:v>
      </x:c>
    </x:row>
    <x:row r="14" ht="23" customHeight="1">
      <x:c r="A14" s="8" t="str">
        <x:v>Carrots</x:v>
      </x:c>
      <x:c r="B14" s="8" t="str">
        <x:v>g</x:v>
      </x:c>
      <x:c r="C14" s="10" t="n">
        <x:v>1000</x:v>
      </x:c>
      <x:c r="D14" s="10" t="n">
        <x:v>80</x:v>
      </x:c>
      <x:c r="E14" s="39" t="n">
        <x:v>0.8</x:v>
      </x:c>
      <x:c r="F14" s="10" t="n">
        <x:v>500</x:v>
      </x:c>
      <x:c r="G14" s="11" t="n">
        <x:f>IF(COUNTA(A14:F14)=0,"",IF(OR(A14="",B14="",COUNT(C14:F14)&lt;&gt;4),"Missing input",IF(OR(AND(B14&lt;&gt;"g",B14&lt;&gt;"mL",B14&lt;&gt;"each"),C14&lt;=0,D14&lt;0,E14&lt;=0,E14&gt;1,F14&lt;=0),"Invalid input",F14/(C14*E14)*D14)))</x:f>
        <x:v>50</x:v>
      </x:c>
      <x:c r="H14" s="11" t="n">
        <x:f>IF(G14="","",IF(NOT(ISNUMBER(G14)),G14,IF(COUNT($B$9)&lt;&gt;1,"Missing input",G14*(1+$B$9))))</x:f>
        <x:v>55.00000000000001</x:v>
      </x:c>
    </x:row>
    <x:row r="15" ht="23" customHeight="1">
      <x:c r="A15" s="8" t="str">
        <x:v>Potatoes</x:v>
      </x:c>
      <x:c r="B15" s="8" t="str">
        <x:v>g</x:v>
      </x:c>
      <x:c r="C15" s="10" t="n">
        <x:v>1000</x:v>
      </x:c>
      <x:c r="D15" s="10" t="n">
        <x:v>60</x:v>
      </x:c>
      <x:c r="E15" s="39" t="n">
        <x:v>0.9</x:v>
      </x:c>
      <x:c r="F15" s="10" t="n">
        <x:v>900</x:v>
      </x:c>
      <x:c r="G15" s="11" t="n">
        <x:f>IF(COUNTA(A15:F15)=0,"",IF(OR(A15="",B15="",COUNT(C15:F15)&lt;&gt;4),"Missing input",IF(OR(AND(B15&lt;&gt;"g",B15&lt;&gt;"mL",B15&lt;&gt;"each"),C15&lt;=0,D15&lt;0,E15&lt;=0,E15&gt;1,F15&lt;=0),"Invalid input",F15/(C15*E15)*D15)))</x:f>
        <x:v>60</x:v>
      </x:c>
      <x:c r="H15" s="11" t="n">
        <x:f>IF(G15="","",IF(NOT(ISNUMBER(G15)),G15,IF(COUNT($B$9)&lt;&gt;1,"Missing input",G15*(1+$B$9))))</x:f>
        <x:v>66</x:v>
      </x:c>
    </x:row>
    <x:row r="16" ht="23" customHeight="1">
      <x:c r="A16" s="8" t="str">
        <x:v>Oil</x:v>
      </x:c>
      <x:c r="B16" s="8" t="str">
        <x:v>mL</x:v>
      </x:c>
      <x:c r="C16" s="10" t="n">
        <x:v>1000</x:v>
      </x:c>
      <x:c r="D16" s="10" t="n">
        <x:v>180</x:v>
      </x:c>
      <x:c r="E16" s="39" t="n">
        <x:v>1</x:v>
      </x:c>
      <x:c r="F16" s="10" t="n">
        <x:v>50</x:v>
      </x:c>
      <x:c r="G16" s="11" t="n">
        <x:f>IF(COUNTA(A16:F16)=0,"",IF(OR(A16="",B16="",COUNT(C16:F16)&lt;&gt;4),"Missing input",IF(OR(AND(B16&lt;&gt;"g",B16&lt;&gt;"mL",B16&lt;&gt;"each"),C16&lt;=0,D16&lt;0,E16&lt;=0,E16&gt;1,F16&lt;=0),"Invalid input",F16/(C16*E16)*D16)))</x:f>
        <x:v>9</x:v>
      </x:c>
      <x:c r="H16" s="11" t="n">
        <x:f>IF(G16="","",IF(NOT(ISNUMBER(G16)),G16,IF(COUNT($B$9)&lt;&gt;1,"Missing input",G16*(1+$B$9))))</x:f>
        <x:v>9.9</x:v>
      </x:c>
    </x:row>
    <x:row r="17" ht="23" customHeight="1">
      <x:c r="A17" s="8"/>
      <x:c r="B17" s="8"/>
      <x:c r="C17" s="10"/>
      <x:c r="D17" s="10"/>
      <x:c r="E17" s="39"/>
      <x:c r="F17" s="10"/>
      <x:c r="G17" s="11" t="str">
        <x:f>IF(COUNTA(A17:F17)=0,"",IF(OR(A17="",B17="",COUNT(C17:F17)&lt;&gt;4),"Missing input",IF(OR(AND(B17&lt;&gt;"g",B17&lt;&gt;"mL",B17&lt;&gt;"each"),C17&lt;=0,D17&lt;0,E17&lt;=0,E17&gt;1,F17&lt;=0),"Invalid input",F17/(C17*E17)*D17)))</x:f>
      </x:c>
      <x:c r="H17" s="11" t="str">
        <x:f>IF(G17="","",IF(NOT(ISNUMBER(G17)),G17,IF(COUNT($B$9)&lt;&gt;1,"Missing input",G17*(1+$B$9))))</x:f>
      </x:c>
    </x:row>
    <x:row r="18" ht="23" customHeight="1">
      <x:c r="A18" s="8"/>
      <x:c r="B18" s="8"/>
      <x:c r="C18" s="10"/>
      <x:c r="D18" s="10"/>
      <x:c r="E18" s="39"/>
      <x:c r="F18" s="10"/>
      <x:c r="G18" s="11" t="str">
        <x:f>IF(COUNTA(A18:F18)=0,"",IF(OR(A18="",B18="",COUNT(C18:F18)&lt;&gt;4),"Missing input",IF(OR(AND(B18&lt;&gt;"g",B18&lt;&gt;"mL",B18&lt;&gt;"each"),C18&lt;=0,D18&lt;0,E18&lt;=0,E18&gt;1,F18&lt;=0),"Invalid input",F18/(C18*E18)*D18)))</x:f>
      </x:c>
      <x:c r="H18" s="11" t="str">
        <x:f>IF(G18="","",IF(NOT(ISNUMBER(G18)),G18,IF(COUNT($B$9)&lt;&gt;1,"Missing input",G18*(1+$B$9))))</x:f>
      </x:c>
    </x:row>
    <x:row r="19" ht="23" customHeight="1">
      <x:c r="A19" s="8"/>
      <x:c r="B19" s="8"/>
      <x:c r="C19" s="10"/>
      <x:c r="D19" s="10"/>
      <x:c r="E19" s="39"/>
      <x:c r="F19" s="10"/>
      <x:c r="G19" s="11" t="str">
        <x:f>IF(COUNTA(A19:F19)=0,"",IF(OR(A19="",B19="",COUNT(C19:F19)&lt;&gt;4),"Missing input",IF(OR(AND(B19&lt;&gt;"g",B19&lt;&gt;"mL",B19&lt;&gt;"each"),C19&lt;=0,D19&lt;0,E19&lt;=0,E19&gt;1,F19&lt;=0),"Invalid input",F19/(C19*E19)*D19)))</x:f>
      </x:c>
      <x:c r="H19" s="11" t="str">
        <x:f>IF(G19="","",IF(NOT(ISNUMBER(G19)),G19,IF(COUNT($B$9)&lt;&gt;1,"Missing input",G19*(1+$B$9))))</x:f>
      </x:c>
    </x:row>
    <x:row r="20" ht="23" customHeight="1">
      <x:c r="A20" s="8"/>
      <x:c r="B20" s="8"/>
      <x:c r="C20" s="10"/>
      <x:c r="D20" s="10"/>
      <x:c r="E20" s="39"/>
      <x:c r="F20" s="10"/>
      <x:c r="G20" s="11" t="str">
        <x:f>IF(COUNTA(A20:F20)=0,"",IF(OR(A20="",B20="",COUNT(C20:F20)&lt;&gt;4),"Missing input",IF(OR(AND(B20&lt;&gt;"g",B20&lt;&gt;"mL",B20&lt;&gt;"each"),C20&lt;=0,D20&lt;0,E20&lt;=0,E20&gt;1,F20&lt;=0),"Invalid input",F20/(C20*E20)*D20)))</x:f>
      </x:c>
      <x:c r="H20" s="11" t="str">
        <x:f>IF(G20="","",IF(NOT(ISNUMBER(G20)),G20,IF(COUNT($B$9)&lt;&gt;1,"Missing input",G20*(1+$B$9))))</x:f>
      </x:c>
    </x:row>
    <x:row r="21" ht="23" customHeight="1">
      <x:c r="A21" s="8"/>
      <x:c r="B21" s="8"/>
      <x:c r="C21" s="10"/>
      <x:c r="D21" s="10"/>
      <x:c r="E21" s="39"/>
      <x:c r="F21" s="10"/>
      <x:c r="G21" s="11" t="str">
        <x:f>IF(COUNTA(A21:F21)=0,"",IF(OR(A21="",B21="",COUNT(C21:F21)&lt;&gt;4),"Missing input",IF(OR(AND(B21&lt;&gt;"g",B21&lt;&gt;"mL",B21&lt;&gt;"each"),C21&lt;=0,D21&lt;0,E21&lt;=0,E21&gt;1,F21&lt;=0),"Invalid input",F21/(C21*E21)*D21)))</x:f>
      </x:c>
      <x:c r="H21" s="11" t="str">
        <x:f>IF(G21="","",IF(NOT(ISNUMBER(G21)),G21,IF(COUNT($B$9)&lt;&gt;1,"Missing input",G21*(1+$B$9))))</x:f>
      </x:c>
    </x:row>
    <x:row r="22" ht="23" customHeight="1">
      <x:c r="A22" s="8"/>
      <x:c r="B22" s="8"/>
      <x:c r="C22" s="10"/>
      <x:c r="D22" s="10"/>
      <x:c r="E22" s="39"/>
      <x:c r="F22" s="10"/>
      <x:c r="G22" s="11" t="str">
        <x:f>IF(COUNTA(A22:F22)=0,"",IF(OR(A22="",B22="",COUNT(C22:F22)&lt;&gt;4),"Missing input",IF(OR(AND(B22&lt;&gt;"g",B22&lt;&gt;"mL",B22&lt;&gt;"each"),C22&lt;=0,D22&lt;0,E22&lt;=0,E22&gt;1,F22&lt;=0),"Invalid input",F22/(C22*E22)*D22)))</x:f>
      </x:c>
      <x:c r="H22" s="11" t="str">
        <x:f>IF(G22="","",IF(NOT(ISNUMBER(G22)),G22,IF(COUNT($B$9)&lt;&gt;1,"Missing input",G22*(1+$B$9))))</x:f>
      </x:c>
    </x:row>
    <x:row r="23" ht="23" customHeight="1">
      <x:c r="A23" s="8"/>
      <x:c r="B23" s="8"/>
      <x:c r="C23" s="10"/>
      <x:c r="D23" s="10"/>
      <x:c r="E23" s="39"/>
      <x:c r="F23" s="10"/>
      <x:c r="G23" s="11" t="str">
        <x:f>IF(COUNTA(A23:F23)=0,"",IF(OR(A23="",B23="",COUNT(C23:F23)&lt;&gt;4),"Missing input",IF(OR(AND(B23&lt;&gt;"g",B23&lt;&gt;"mL",B23&lt;&gt;"each"),C23&lt;=0,D23&lt;0,E23&lt;=0,E23&gt;1,F23&lt;=0),"Invalid input",F23/(C23*E23)*D23)))</x:f>
      </x:c>
      <x:c r="H23" s="11" t="str">
        <x:f>IF(G23="","",IF(NOT(ISNUMBER(G23)),G23,IF(COUNT($B$9)&lt;&gt;1,"Missing input",G23*(1+$B$9))))</x:f>
      </x:c>
    </x:row>
    <x:row r="24" ht="23" customHeight="1">
      <x:c r="A24" s="8"/>
      <x:c r="B24" s="8"/>
      <x:c r="C24" s="10"/>
      <x:c r="D24" s="10"/>
      <x:c r="E24" s="39"/>
      <x:c r="F24" s="10"/>
      <x:c r="G24" s="11" t="str">
        <x:f>IF(COUNTA(A24:F24)=0,"",IF(OR(A24="",B24="",COUNT(C24:F24)&lt;&gt;4),"Missing input",IF(OR(AND(B24&lt;&gt;"g",B24&lt;&gt;"mL",B24&lt;&gt;"each"),C24&lt;=0,D24&lt;0,E24&lt;=0,E24&gt;1,F24&lt;=0),"Invalid input",F24/(C24*E24)*D24)))</x:f>
      </x:c>
      <x:c r="H24" s="11" t="str">
        <x:f>IF(G24="","",IF(NOT(ISNUMBER(G24)),G24,IF(COUNT($B$9)&lt;&gt;1,"Missing input",G24*(1+$B$9))))</x:f>
      </x:c>
    </x:row>
    <x:row r="25" ht="23" customHeight="1">
      <x:c r="A25" s="8"/>
      <x:c r="B25" s="8"/>
      <x:c r="C25" s="10"/>
      <x:c r="D25" s="10"/>
      <x:c r="E25" s="39"/>
      <x:c r="F25" s="10"/>
      <x:c r="G25" s="11" t="str">
        <x:f>IF(COUNTA(A25:F25)=0,"",IF(OR(A25="",B25="",COUNT(C25:F25)&lt;&gt;4),"Missing input",IF(OR(AND(B25&lt;&gt;"g",B25&lt;&gt;"mL",B25&lt;&gt;"each"),C25&lt;=0,D25&lt;0,E25&lt;=0,E25&gt;1,F25&lt;=0),"Invalid input",F25/(C25*E25)*D25)))</x:f>
      </x:c>
      <x:c r="H25" s="11" t="str">
        <x:f>IF(G25="","",IF(NOT(ISNUMBER(G25)),G25,IF(COUNT($B$9)&lt;&gt;1,"Missing input",G25*(1+$B$9))))</x:f>
      </x:c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6" t="str">
        <x:v>Result</x:v>
      </x:c>
      <x:c r="B28" s="6" t="str">
        <x:v>Current</x:v>
      </x:c>
      <x:c r="C28" s="2"/>
      <x:c r="D28" s="6" t="str">
        <x:v>After pack-price change</x:v>
      </x:c>
      <x:c r="E28" s="2"/>
      <x:c r="F28" s="2"/>
      <x:c r="G28" s="2"/>
      <x:c r="H28" s="2"/>
    </x:row>
    <x:row r="29" ht="23" customHeight="1">
      <x:c r="A29" s="13" t="str">
        <x:v>Batch ingredient cost</x:v>
      </x:c>
      <x:c r="B29" s="34" t="n">
        <x:f>IF(COUNTIFS(G14:G25,"Missing input")+COUNTIFS(G14:G25,"Invalid input")&gt;0,"Complete ingredient rows",IF(COUNT(G14:G25)=0,"",SUM(G14:G25)))</x:f>
        <x:v>119</x:v>
      </x:c>
      <x:c r="C29" s="13"/>
      <x:c r="D29" s="34" t="n">
        <x:f>IF(COUNTIFS(H14:H25,"Missing input")+COUNTIFS(H14:H25,"Invalid input")&gt;0,"Complete ingredient rows",IF(COUNT(H14:H25)=0,"",SUM(H14:H25)))</x:f>
        <x:v>130.9</x:v>
      </x:c>
      <x:c r="E29" s="2"/>
      <x:c r="F29" s="2"/>
      <x:c r="G29" s="2"/>
      <x:c r="H29" s="2"/>
    </x:row>
    <x:row r="30" ht="23" customHeight="1">
      <x:c r="A30" s="13" t="str">
        <x:v>Ingredients per portion</x:v>
      </x:c>
      <x:c r="B30" s="34" t="n">
        <x:f>IF(COUNT(B7,B29)&lt;&gt;2,"",IF(B7&lt;=0,"n.a.",B29/B7))</x:f>
        <x:v>11.9</x:v>
      </x:c>
      <x:c r="C30" s="13"/>
      <x:c r="D30" s="34" t="n">
        <x:f>IF(COUNT(B7,D29)&lt;&gt;2,"",IF(B7&lt;=0,"n.a.",D29/B7))</x:f>
        <x:v>13.09</x:v>
      </x:c>
      <x:c r="E30" s="2"/>
      <x:c r="F30" s="2"/>
      <x:c r="G30" s="2"/>
      <x:c r="H30" s="2"/>
    </x:row>
    <x:row r="31" ht="23" customHeight="1">
      <x:c r="A31" s="13" t="str">
        <x:v>Including packaging</x:v>
      </x:c>
      <x:c r="B31" s="34" t="n">
        <x:f>IF(COUNT(B8,B30)&lt;&gt;2,"",SUM(B8,B30))</x:f>
        <x:v>16.9</x:v>
      </x:c>
      <x:c r="C31" s="13"/>
      <x:c r="D31" s="34" t="n">
        <x:f>IF(COUNT(B8,D30)&lt;&gt;2,"",SUM(B8,D30))</x:f>
        <x:v>18.09</x:v>
      </x:c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 t="str">
        <x:v>Yield means trimming or draining at the costed stage. It is not a universal cooking factor.</x:v>
      </x:c>
      <x:c r="B34" s="2"/>
      <x:c r="C34" s="2"/>
      <x:c r="D34" s="2"/>
      <x:c r="E34" s="2"/>
      <x:c r="F34" s="2"/>
      <x:c r="G34" s="2"/>
      <x:c r="H34" s="2"/>
    </x:row>
    <x:row r="35" ht="23" customHeight="1">
      <x:c r="A35" s="2" t="str">
        <x:v>Use g with g, mL with mL, or each with each. Mass and volume are not interchangeable.</x:v>
      </x:c>
      <x:c r="B35" s="2"/>
      <x:c r="C35" s="2"/>
      <x:c r="D35" s="2"/>
      <x:c r="E35" s="2"/>
      <x:c r="F35" s="2"/>
      <x:c r="G35" s="2"/>
      <x:c r="H35" s="2"/>
    </x:row>
    <x:row r="36" ht="23" customHeight="1">
      <x:c r="A36" s="2" t="str">
        <x:v>Price change keeps quantity, yield and packaging fixed. All values are fictional INR.</x:v>
      </x:c>
      <x:c r="B36" s="2"/>
      <x:c r="C36" s="2"/>
      <x:c r="D36" s="2"/>
      <x:c r="E36" s="2"/>
      <x:c r="F36" s="2"/>
      <x:c r="G36" s="2"/>
      <x:c r="H36" s="2"/>
    </x:row>
    <x:row r="37" ht="23" customHeight="1">
      <x:c r="A37" s="2" t="str">
        <x:v>Blank ingredient rows are unused. A partly completed row blocks batch totals.</x:v>
      </x:c>
      <x:c r="B37" s="2"/>
      <x:c r="C37" s="2"/>
      <x:c r="D37" s="2"/>
      <x:c r="E37" s="2"/>
      <x:c r="F37" s="2"/>
      <x:c r="G37" s="2"/>
      <x:c r="H37" s="2"/>
    </x:row>
    <x:row r="38" ht="23" customHeight="1">
      <x:c r="A38" s="2" t="str">
        <x:v>Twelve rows only. Additional rows require extending formulas, validation and totals.</x:v>
      </x:c>
      <x:c r="B38" s="2"/>
      <x:c r="C38" s="2"/>
      <x:c r="D38" s="2"/>
      <x:c r="E38" s="2"/>
      <x:c r="F38" s="2"/>
      <x:c r="G38" s="2"/>
      <x:c r="H38" s="2"/>
    </x:row>
    <x:row r="39" ht="23" customHeight="1">
      <x:c r="A39" s="2" t="str">
        <x:v>No cells are protected. Preserve formulas in G:H and B29:B31 / D29:D31.</x:v>
      </x:c>
      <x:c r="B39" s="2"/>
      <x:c r="C39" s="2"/>
      <x:c r="D39" s="2"/>
      <x:c r="E39" s="2"/>
      <x:c r="F39" s="2"/>
      <x:c r="G39" s="2"/>
      <x:c r="H39" s="2"/>
    </x:row>
    <x:row r="40" ht="23" customHeight="1">
      <x:c r="A40" s="2" t="str">
        <x:v>Method source links are in the Excel Note on C14.</x:v>
      </x:c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</x:sheetData>
  <x:conditionalFormatting sqref="G14:H25">
    <x:cfRule type="containsText" dxfId="12" priority="1" operator="containsText" text="Missing input"/>
    <x:cfRule type="containsText" dxfId="13" priority="2" operator="containsText" text="Invalid input"/>
  </x:conditionalFormatting>
  <x:dataValidations count="8">
    <x:dataValidation type="decimal" operator="between" sqref="B7">
      <x:formula1>0.000001</x:formula1>
      <x:formula2>1000000000000</x:formula2>
    </x:dataValidation>
    <x:dataValidation type="decimal" operator="between" sqref="B8">
      <x:formula1>0</x:formula1>
      <x:formula2>1000000000000</x:formula2>
    </x:dataValidation>
    <x:dataValidation type="decimal" operator="between" sqref="B9">
      <x:formula1>-1</x:formula1>
      <x:formula2>10</x:formula2>
    </x:dataValidation>
    <x:dataValidation type="list" sqref="B14:B25">
      <x:formula1>"g,mL,each"</x:formula1>
    </x:dataValidation>
    <x:dataValidation type="decimal" operator="between" sqref="C14:C25">
      <x:formula1>0.000001</x:formula1>
      <x:formula2>1000000000</x:formula2>
    </x:dataValidation>
    <x:dataValidation type="decimal" operator="between" sqref="F14:F25">
      <x:formula1>0.000001</x:formula1>
      <x:formula2>1000000000</x:formula2>
    </x:dataValidation>
    <x:dataValidation type="decimal" operator="between" sqref="D14:D25">
      <x:formula1>0</x:formula1>
      <x:formula2>1000000000</x:formula2>
    </x:dataValidation>
    <x:dataValidation type="decimal" operator="between" sqref="E14:E25">
      <x:formula1>0.000001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ea6ef745a15342dc"/>
</x:worksheet>
</file>

<file path=xl/worksheets/sheet8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Outlet performance comparison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2"/>
      <x:c r="F3" s="2"/>
      <x:c r="G3" s="2"/>
      <x:c r="H3" s="2"/>
      <x:c r="I3" s="2"/>
    </x:row>
    <x:row r="4" ht="23" customHeight="1">
      <x:c r="A4" s="5" t="str">
        <x:v>Fictional INR example. Edit amber cells. Formulas are unprotected.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3" customHeight="1">
      <x:c r="A6" s="2" t="str">
        <x:v>Comparison month</x:v>
      </x:c>
      <x:c r="B6" s="9" t="d">
        <x:v>2026-09-01T00:00:00.000Z</x:v>
      </x:c>
      <x:c r="C6" s="2"/>
      <x:c r="D6" s="6" t="str">
        <x:v>How to use this sheet</x:v>
      </x:c>
      <x:c r="E6" s="2"/>
      <x:c r="F6" s="2"/>
      <x:c r="G6" s="2"/>
      <x:c r="H6" s="2"/>
      <x:c r="I6" s="2"/>
    </x:row>
    <x:row r="7" ht="23" customHeight="1">
      <x:c r="A7" s="2" t="str">
        <x:v>Currency</x:v>
      </x:c>
      <x:c r="B7" s="8" t="str">
        <x:v>INR</x:v>
      </x:c>
      <x:c r="C7" s="2"/>
      <x:c r="D7" s="2"/>
      <x:c r="E7" s="2"/>
      <x:c r="F7" s="2"/>
      <x:c r="G7" s="2"/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3" customHeight="1">
      <x:c r="A9" s="2" t="str">
        <x:v>Use the same month, currency, sales and cost basis. Twelve outlet rows are prebuilt.</x:v>
      </x:c>
      <x:c r="B9" s="2"/>
      <x:c r="C9" s="2"/>
      <x:c r="D9" s="2"/>
      <x:c r="E9" s="2"/>
      <x:c r="F9" s="2"/>
      <x:c r="G9" s="2"/>
      <x:c r="H9" s="2"/>
      <x:c r="I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34" customHeight="1">
      <x:c r="A11" s="33" t="str">
        <x:v>Outlet ID</x:v>
      </x:c>
      <x:c r="B11" s="33" t="str">
        <x:v>Net revenue</x:v>
      </x:c>
      <x:c r="C11" s="33" t="str">
        <x:v>Variable costs</x:v>
      </x:c>
      <x:c r="D11" s="33" t="str">
        <x:v>Orders</x:v>
      </x:c>
      <x:c r="E11" s="33" t="str">
        <x:v>Refund orders</x:v>
      </x:c>
      <x:c r="F11" s="33" t="str">
        <x:v>Contribution</x:v>
      </x:c>
      <x:c r="G11" s="33" t="str">
        <x:v>Margin</x:v>
      </x:c>
      <x:c r="H11" s="33" t="str">
        <x:v>Revenue / order</x:v>
      </x:c>
      <x:c r="I11" s="33" t="str">
        <x:v>Refund rate</x:v>
      </x:c>
    </x:row>
    <x:row r="12" ht="23" customHeight="1">
      <x:c r="A12" s="8" t="str">
        <x:v>DEMO-A</x:v>
      </x:c>
      <x:c r="B12" s="10" t="n">
        <x:v>100000</x:v>
      </x:c>
      <x:c r="C12" s="10" t="n">
        <x:v>70000</x:v>
      </x:c>
      <x:c r="D12" s="22" t="n">
        <x:v>200</x:v>
      </x:c>
      <x:c r="E12" s="22" t="n">
        <x:v>6</x:v>
      </x:c>
      <x:c r="F12" s="11" t="n">
        <x:f>IF(COUNTA(A12:E12)=0,"",IF(OR(A12="",COUNT(B12:E12)&lt;&gt;4),"Missing input",IF(OR(B12&lt;0,C12&lt;0,D12&lt;0,E12&lt;0,E12&gt;D12,D12&lt;&gt;INT(D12),E12&lt;&gt;INT(E12),COUNTIFS($A$12:$A$23,A12)&lt;&gt;1),"Invalid input",B12-C12)))</x:f>
        <x:v>30000</x:v>
      </x:c>
      <x:c r="G12" s="40" t="n">
        <x:f>IF(F12="","",IF(NOT(ISNUMBER(F12)),F12,IF(B12&lt;=0,"n.a.",F12/B12)))</x:f>
        <x:v>0.3</x:v>
      </x:c>
      <x:c r="H12" s="11" t="n">
        <x:f>IF(F12="","",IF(NOT(ISNUMBER(F12)),F12,IF(D12&lt;=0,"n.a.",B12/D12)))</x:f>
        <x:v>500</x:v>
      </x:c>
      <x:c r="I12" s="40" t="n">
        <x:f>IF(F12="","",IF(NOT(ISNUMBER(F12)),F12,IF(D12&lt;=0,"n.a.",E12/D12)))</x:f>
        <x:v>0.03</x:v>
      </x:c>
    </x:row>
    <x:row r="13" ht="23" customHeight="1">
      <x:c r="A13" s="8" t="str">
        <x:v>DEMO-B</x:v>
      </x:c>
      <x:c r="B13" s="10" t="n">
        <x:v>300000</x:v>
      </x:c>
      <x:c r="C13" s="10" t="n">
        <x:v>180000</x:v>
      </x:c>
      <x:c r="D13" s="22" t="n">
        <x:v>500</x:v>
      </x:c>
      <x:c r="E13" s="22" t="n">
        <x:v>10</x:v>
      </x:c>
      <x:c r="F13" s="11" t="n">
        <x:f>IF(COUNTA(A13:E13)=0,"",IF(OR(A13="",COUNT(B13:E13)&lt;&gt;4),"Missing input",IF(OR(B13&lt;0,C13&lt;0,D13&lt;0,E13&lt;0,E13&gt;D13,D13&lt;&gt;INT(D13),E13&lt;&gt;INT(E13),COUNTIFS($A$12:$A$23,A13)&lt;&gt;1),"Invalid input",B13-C13)))</x:f>
        <x:v>120000</x:v>
      </x:c>
      <x:c r="G13" s="40" t="n">
        <x:f>IF(F13="","",IF(NOT(ISNUMBER(F13)),F13,IF(B13&lt;=0,"n.a.",F13/B13)))</x:f>
        <x:v>0.4</x:v>
      </x:c>
      <x:c r="H13" s="11" t="n">
        <x:f>IF(F13="","",IF(NOT(ISNUMBER(F13)),F13,IF(D13&lt;=0,"n.a.",B13/D13)))</x:f>
        <x:v>600</x:v>
      </x:c>
      <x:c r="I13" s="40" t="n">
        <x:f>IF(F13="","",IF(NOT(ISNUMBER(F13)),F13,IF(D13&lt;=0,"n.a.",E13/D13)))</x:f>
        <x:v>0.02</x:v>
      </x:c>
    </x:row>
    <x:row r="14" ht="23" customHeight="1">
      <x:c r="A14" s="8"/>
      <x:c r="B14" s="10"/>
      <x:c r="C14" s="10"/>
      <x:c r="D14" s="22"/>
      <x:c r="E14" s="22"/>
      <x:c r="F14" s="11" t="str">
        <x:f>IF(COUNTA(A14:E14)=0,"",IF(OR(A14="",COUNT(B14:E14)&lt;&gt;4),"Missing input",IF(OR(B14&lt;0,C14&lt;0,D14&lt;0,E14&lt;0,E14&gt;D14,D14&lt;&gt;INT(D14),E14&lt;&gt;INT(E14),COUNTIFS($A$12:$A$23,A14)&lt;&gt;1),"Invalid input",B14-C14)))</x:f>
      </x:c>
      <x:c r="G14" s="40" t="str">
        <x:f>IF(F14="","",IF(NOT(ISNUMBER(F14)),F14,IF(B14&lt;=0,"n.a.",F14/B14)))</x:f>
      </x:c>
      <x:c r="H14" s="11" t="str">
        <x:f>IF(F14="","",IF(NOT(ISNUMBER(F14)),F14,IF(D14&lt;=0,"n.a.",B14/D14)))</x:f>
      </x:c>
      <x:c r="I14" s="40" t="str">
        <x:f>IF(F14="","",IF(NOT(ISNUMBER(F14)),F14,IF(D14&lt;=0,"n.a.",E14/D14)))</x:f>
      </x:c>
    </x:row>
    <x:row r="15" ht="23" customHeight="1">
      <x:c r="A15" s="8"/>
      <x:c r="B15" s="10"/>
      <x:c r="C15" s="10"/>
      <x:c r="D15" s="22"/>
      <x:c r="E15" s="22"/>
      <x:c r="F15" s="11" t="str">
        <x:f>IF(COUNTA(A15:E15)=0,"",IF(OR(A15="",COUNT(B15:E15)&lt;&gt;4),"Missing input",IF(OR(B15&lt;0,C15&lt;0,D15&lt;0,E15&lt;0,E15&gt;D15,D15&lt;&gt;INT(D15),E15&lt;&gt;INT(E15),COUNTIFS($A$12:$A$23,A15)&lt;&gt;1),"Invalid input",B15-C15)))</x:f>
      </x:c>
      <x:c r="G15" s="40" t="str">
        <x:f>IF(F15="","",IF(NOT(ISNUMBER(F15)),F15,IF(B15&lt;=0,"n.a.",F15/B15)))</x:f>
      </x:c>
      <x:c r="H15" s="11" t="str">
        <x:f>IF(F15="","",IF(NOT(ISNUMBER(F15)),F15,IF(D15&lt;=0,"n.a.",B15/D15)))</x:f>
      </x:c>
      <x:c r="I15" s="40" t="str">
        <x:f>IF(F15="","",IF(NOT(ISNUMBER(F15)),F15,IF(D15&lt;=0,"n.a.",E15/D15)))</x:f>
      </x:c>
    </x:row>
    <x:row r="16" ht="23" customHeight="1">
      <x:c r="A16" s="8"/>
      <x:c r="B16" s="10"/>
      <x:c r="C16" s="10"/>
      <x:c r="D16" s="22"/>
      <x:c r="E16" s="22"/>
      <x:c r="F16" s="11" t="str">
        <x:f>IF(COUNTA(A16:E16)=0,"",IF(OR(A16="",COUNT(B16:E16)&lt;&gt;4),"Missing input",IF(OR(B16&lt;0,C16&lt;0,D16&lt;0,E16&lt;0,E16&gt;D16,D16&lt;&gt;INT(D16),E16&lt;&gt;INT(E16),COUNTIFS($A$12:$A$23,A16)&lt;&gt;1),"Invalid input",B16-C16)))</x:f>
      </x:c>
      <x:c r="G16" s="40" t="str">
        <x:f>IF(F16="","",IF(NOT(ISNUMBER(F16)),F16,IF(B16&lt;=0,"n.a.",F16/B16)))</x:f>
      </x:c>
      <x:c r="H16" s="11" t="str">
        <x:f>IF(F16="","",IF(NOT(ISNUMBER(F16)),F16,IF(D16&lt;=0,"n.a.",B16/D16)))</x:f>
      </x:c>
      <x:c r="I16" s="40" t="str">
        <x:f>IF(F16="","",IF(NOT(ISNUMBER(F16)),F16,IF(D16&lt;=0,"n.a.",E16/D16)))</x:f>
      </x:c>
    </x:row>
    <x:row r="17" ht="23" customHeight="1">
      <x:c r="A17" s="8"/>
      <x:c r="B17" s="10"/>
      <x:c r="C17" s="10"/>
      <x:c r="D17" s="22"/>
      <x:c r="E17" s="22"/>
      <x:c r="F17" s="11" t="str">
        <x:f>IF(COUNTA(A17:E17)=0,"",IF(OR(A17="",COUNT(B17:E17)&lt;&gt;4),"Missing input",IF(OR(B17&lt;0,C17&lt;0,D17&lt;0,E17&lt;0,E17&gt;D17,D17&lt;&gt;INT(D17),E17&lt;&gt;INT(E17),COUNTIFS($A$12:$A$23,A17)&lt;&gt;1),"Invalid input",B17-C17)))</x:f>
      </x:c>
      <x:c r="G17" s="40" t="str">
        <x:f>IF(F17="","",IF(NOT(ISNUMBER(F17)),F17,IF(B17&lt;=0,"n.a.",F17/B17)))</x:f>
      </x:c>
      <x:c r="H17" s="11" t="str">
        <x:f>IF(F17="","",IF(NOT(ISNUMBER(F17)),F17,IF(D17&lt;=0,"n.a.",B17/D17)))</x:f>
      </x:c>
      <x:c r="I17" s="40" t="str">
        <x:f>IF(F17="","",IF(NOT(ISNUMBER(F17)),F17,IF(D17&lt;=0,"n.a.",E17/D17)))</x:f>
      </x:c>
    </x:row>
    <x:row r="18" ht="23" customHeight="1">
      <x:c r="A18" s="8"/>
      <x:c r="B18" s="10"/>
      <x:c r="C18" s="10"/>
      <x:c r="D18" s="22"/>
      <x:c r="E18" s="22"/>
      <x:c r="F18" s="11" t="str">
        <x:f>IF(COUNTA(A18:E18)=0,"",IF(OR(A18="",COUNT(B18:E18)&lt;&gt;4),"Missing input",IF(OR(B18&lt;0,C18&lt;0,D18&lt;0,E18&lt;0,E18&gt;D18,D18&lt;&gt;INT(D18),E18&lt;&gt;INT(E18),COUNTIFS($A$12:$A$23,A18)&lt;&gt;1),"Invalid input",B18-C18)))</x:f>
      </x:c>
      <x:c r="G18" s="40" t="str">
        <x:f>IF(F18="","",IF(NOT(ISNUMBER(F18)),F18,IF(B18&lt;=0,"n.a.",F18/B18)))</x:f>
      </x:c>
      <x:c r="H18" s="11" t="str">
        <x:f>IF(F18="","",IF(NOT(ISNUMBER(F18)),F18,IF(D18&lt;=0,"n.a.",B18/D18)))</x:f>
      </x:c>
      <x:c r="I18" s="40" t="str">
        <x:f>IF(F18="","",IF(NOT(ISNUMBER(F18)),F18,IF(D18&lt;=0,"n.a.",E18/D18)))</x:f>
      </x:c>
    </x:row>
    <x:row r="19" ht="23" customHeight="1">
      <x:c r="A19" s="8"/>
      <x:c r="B19" s="10"/>
      <x:c r="C19" s="10"/>
      <x:c r="D19" s="22"/>
      <x:c r="E19" s="22"/>
      <x:c r="F19" s="11" t="str">
        <x:f>IF(COUNTA(A19:E19)=0,"",IF(OR(A19="",COUNT(B19:E19)&lt;&gt;4),"Missing input",IF(OR(B19&lt;0,C19&lt;0,D19&lt;0,E19&lt;0,E19&gt;D19,D19&lt;&gt;INT(D19),E19&lt;&gt;INT(E19),COUNTIFS($A$12:$A$23,A19)&lt;&gt;1),"Invalid input",B19-C19)))</x:f>
      </x:c>
      <x:c r="G19" s="40" t="str">
        <x:f>IF(F19="","",IF(NOT(ISNUMBER(F19)),F19,IF(B19&lt;=0,"n.a.",F19/B19)))</x:f>
      </x:c>
      <x:c r="H19" s="11" t="str">
        <x:f>IF(F19="","",IF(NOT(ISNUMBER(F19)),F19,IF(D19&lt;=0,"n.a.",B19/D19)))</x:f>
      </x:c>
      <x:c r="I19" s="40" t="str">
        <x:f>IF(F19="","",IF(NOT(ISNUMBER(F19)),F19,IF(D19&lt;=0,"n.a.",E19/D19)))</x:f>
      </x:c>
    </x:row>
    <x:row r="20" ht="23" customHeight="1">
      <x:c r="A20" s="8"/>
      <x:c r="B20" s="10"/>
      <x:c r="C20" s="10"/>
      <x:c r="D20" s="22"/>
      <x:c r="E20" s="22"/>
      <x:c r="F20" s="11" t="str">
        <x:f>IF(COUNTA(A20:E20)=0,"",IF(OR(A20="",COUNT(B20:E20)&lt;&gt;4),"Missing input",IF(OR(B20&lt;0,C20&lt;0,D20&lt;0,E20&lt;0,E20&gt;D20,D20&lt;&gt;INT(D20),E20&lt;&gt;INT(E20),COUNTIFS($A$12:$A$23,A20)&lt;&gt;1),"Invalid input",B20-C20)))</x:f>
      </x:c>
      <x:c r="G20" s="40" t="str">
        <x:f>IF(F20="","",IF(NOT(ISNUMBER(F20)),F20,IF(B20&lt;=0,"n.a.",F20/B20)))</x:f>
      </x:c>
      <x:c r="H20" s="11" t="str">
        <x:f>IF(F20="","",IF(NOT(ISNUMBER(F20)),F20,IF(D20&lt;=0,"n.a.",B20/D20)))</x:f>
      </x:c>
      <x:c r="I20" s="40" t="str">
        <x:f>IF(F20="","",IF(NOT(ISNUMBER(F20)),F20,IF(D20&lt;=0,"n.a.",E20/D20)))</x:f>
      </x:c>
    </x:row>
    <x:row r="21" ht="23" customHeight="1">
      <x:c r="A21" s="8"/>
      <x:c r="B21" s="10"/>
      <x:c r="C21" s="10"/>
      <x:c r="D21" s="22"/>
      <x:c r="E21" s="22"/>
      <x:c r="F21" s="11" t="str">
        <x:f>IF(COUNTA(A21:E21)=0,"",IF(OR(A21="",COUNT(B21:E21)&lt;&gt;4),"Missing input",IF(OR(B21&lt;0,C21&lt;0,D21&lt;0,E21&lt;0,E21&gt;D21,D21&lt;&gt;INT(D21),E21&lt;&gt;INT(E21),COUNTIFS($A$12:$A$23,A21)&lt;&gt;1),"Invalid input",B21-C21)))</x:f>
      </x:c>
      <x:c r="G21" s="40" t="str">
        <x:f>IF(F21="","",IF(NOT(ISNUMBER(F21)),F21,IF(B21&lt;=0,"n.a.",F21/B21)))</x:f>
      </x:c>
      <x:c r="H21" s="11" t="str">
        <x:f>IF(F21="","",IF(NOT(ISNUMBER(F21)),F21,IF(D21&lt;=0,"n.a.",B21/D21)))</x:f>
      </x:c>
      <x:c r="I21" s="40" t="str">
        <x:f>IF(F21="","",IF(NOT(ISNUMBER(F21)),F21,IF(D21&lt;=0,"n.a.",E21/D21)))</x:f>
      </x:c>
    </x:row>
    <x:row r="22" ht="23" customHeight="1">
      <x:c r="A22" s="8"/>
      <x:c r="B22" s="10"/>
      <x:c r="C22" s="10"/>
      <x:c r="D22" s="22"/>
      <x:c r="E22" s="22"/>
      <x:c r="F22" s="11" t="str">
        <x:f>IF(COUNTA(A22:E22)=0,"",IF(OR(A22="",COUNT(B22:E22)&lt;&gt;4),"Missing input",IF(OR(B22&lt;0,C22&lt;0,D22&lt;0,E22&lt;0,E22&gt;D22,D22&lt;&gt;INT(D22),E22&lt;&gt;INT(E22),COUNTIFS($A$12:$A$23,A22)&lt;&gt;1),"Invalid input",B22-C22)))</x:f>
      </x:c>
      <x:c r="G22" s="40" t="str">
        <x:f>IF(F22="","",IF(NOT(ISNUMBER(F22)),F22,IF(B22&lt;=0,"n.a.",F22/B22)))</x:f>
      </x:c>
      <x:c r="H22" s="11" t="str">
        <x:f>IF(F22="","",IF(NOT(ISNUMBER(F22)),F22,IF(D22&lt;=0,"n.a.",B22/D22)))</x:f>
      </x:c>
      <x:c r="I22" s="40" t="str">
        <x:f>IF(F22="","",IF(NOT(ISNUMBER(F22)),F22,IF(D22&lt;=0,"n.a.",E22/D22)))</x:f>
      </x:c>
    </x:row>
    <x:row r="23" ht="23" customHeight="1">
      <x:c r="A23" s="8"/>
      <x:c r="B23" s="10"/>
      <x:c r="C23" s="10"/>
      <x:c r="D23" s="22"/>
      <x:c r="E23" s="22"/>
      <x:c r="F23" s="11" t="str">
        <x:f>IF(COUNTA(A23:E23)=0,"",IF(OR(A23="",COUNT(B23:E23)&lt;&gt;4),"Missing input",IF(OR(B23&lt;0,C23&lt;0,D23&lt;0,E23&lt;0,E23&gt;D23,D23&lt;&gt;INT(D23),E23&lt;&gt;INT(E23),COUNTIFS($A$12:$A$23,A23)&lt;&gt;1),"Invalid input",B23-C23)))</x:f>
      </x:c>
      <x:c r="G23" s="40" t="str">
        <x:f>IF(F23="","",IF(NOT(ISNUMBER(F23)),F23,IF(B23&lt;=0,"n.a.",F23/B23)))</x:f>
      </x:c>
      <x:c r="H23" s="11" t="str">
        <x:f>IF(F23="","",IF(NOT(ISNUMBER(F23)),F23,IF(D23&lt;=0,"n.a.",B23/D23)))</x:f>
      </x:c>
      <x:c r="I23" s="40" t="str">
        <x:f>IF(F23="","",IF(NOT(ISNUMBER(F23)),F23,IF(D23&lt;=0,"n.a.",E23/D23)))</x:f>
      </x:c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3" customHeight="1">
      <x:c r="A26" s="13" t="str">
        <x:v>Portfolio net revenue</x:v>
      </x:c>
      <x:c r="B26" s="34" t="n">
        <x:f>IF(AND(COUNT(F12:F23)&gt;0,COUNTIFS(F12:F23,"Missing input")+COUNTIFS(F12:F23,"Invalid input")=0),SUM(B12:B23),"")</x:f>
        <x:v>400000</x:v>
      </x:c>
      <x:c r="C26" s="2"/>
      <x:c r="D26" s="2"/>
      <x:c r="E26" s="2"/>
      <x:c r="F26" s="2"/>
      <x:c r="G26" s="2"/>
      <x:c r="H26" s="2"/>
      <x:c r="I26" s="2"/>
    </x:row>
    <x:row r="27" ht="23" customHeight="1">
      <x:c r="A27" s="13" t="str">
        <x:v>Portfolio contribution</x:v>
      </x:c>
      <x:c r="B27" s="34" t="n">
        <x:f>IF(AND(COUNT(F12:F23)&gt;0,COUNTIFS(F12:F23,"Missing input")+COUNTIFS(F12:F23,"Invalid input")=0),SUM(F12:F23),"")</x:f>
        <x:v>150000</x:v>
      </x:c>
      <x:c r="C27" s="2"/>
      <x:c r="D27" s="2"/>
      <x:c r="E27" s="2"/>
      <x:c r="F27" s="2"/>
      <x:c r="G27" s="2"/>
      <x:c r="H27" s="2"/>
      <x:c r="I27" s="2"/>
    </x:row>
    <x:row r="28" ht="23" customHeight="1">
      <x:c r="A28" s="36" t="str">
        <x:v>Weighted contribution margin</x:v>
      </x:c>
      <x:c r="B28" s="41" t="n">
        <x:f>IF(COUNT(B26:B27)&lt;&gt;2,"",IF(B26&lt;=0,"n.a.",B27/B26))</x:f>
        <x:v>0.375</x:v>
      </x:c>
      <x:c r="C28" s="2"/>
      <x:c r="D28" s="2"/>
      <x:c r="E28" s="2"/>
      <x:c r="F28" s="2"/>
      <x:c r="G28" s="2"/>
      <x:c r="H28" s="2"/>
      <x:c r="I28" s="2"/>
    </x:row>
    <x:row r="29" ht="23" customHeight="1">
      <x:c r="A29" s="13" t="str">
        <x:v>Revenue per order</x:v>
      </x:c>
      <x:c r="B29" s="34" t="n">
        <x:f>IF(NOT(AND(COUNT(F12:F23)&gt;0,COUNTIFS(F12:F23,"Missing input")+COUNTIFS(F12:F23,"Invalid input")=0)),"",IF(SUM(D12:D23)&lt;=0,"n.a.",B26/SUM(D12:D23)))</x:f>
        <x:v>571.4285714285714</x:v>
      </x:c>
      <x:c r="C29" s="2"/>
      <x:c r="D29" s="2"/>
      <x:c r="E29" s="2"/>
      <x:c r="F29" s="2"/>
      <x:c r="G29" s="2"/>
      <x:c r="H29" s="2"/>
      <x:c r="I29" s="2"/>
    </x:row>
    <x:row r="30" ht="23" customHeight="1">
      <x:c r="A30" s="36" t="str">
        <x:v>Refund order rate</x:v>
      </x:c>
      <x:c r="B30" s="41" t="n">
        <x:f>IF(NOT(AND(COUNT(F12:F23)&gt;0,COUNTIFS(F12:F23,"Missing input")+COUNTIFS(F12:F23,"Invalid input")=0)),"",IF(SUM(D12:D23)&lt;=0,"n.a.",SUM(E12:E23)/SUM(D12:D23)))</x:f>
        <x:v>0.022857142857142857</x:v>
      </x:c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Entered-row review</x:v>
      </x:c>
      <x:c r="B31" s="2" t="str">
        <x:f>IF(COUNTIFS(F12:F23,"Missing input")+COUNTIFS(F12:F23,"Invalid input")&gt;0,"Complete or correct outlet rows",IF(COUNT(F12:F23)=0,"Enter outlet data","Rows complete; verify shared basis"))</x:f>
        <x:v>Rows complete; verify shared basis</x:v>
      </x:c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 t="str">
        <x:v>Net revenue is after merchant discounts and excludes pass-through taxes.</x:v>
      </x:c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 t="str">
        <x:v>Do not deduct a discount twice. Contribution excludes fixed-cost allocations.</x:v>
      </x:c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 t="str">
        <x:v>Portfolio rates divide matching totals. They never average outlet percentages.</x:v>
      </x:c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 t="str">
        <x:v>Distinct outlet IDs required. Refund orders cannot exceed total orders.</x:v>
      </x:c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 t="str">
        <x:v>Twelve rows only. Added rows need formulas, validation, duplicate checks and totals extended.</x:v>
      </x:c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 t="str">
        <x:v>No cells are protected. Preserve F:I and B26:B31. Source links are in the Note on B12.</x:v>
      </x:c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conditionalFormatting sqref="F12:I23">
    <x:cfRule type="containsText" dxfId="14" priority="1" operator="containsText" text="Missing input"/>
    <x:cfRule type="containsText" dxfId="15" priority="2" operator="containsText" text="Invalid input"/>
  </x:conditionalFormatting>
  <x:dataValidations count="2">
    <x:dataValidation type="decimal" operator="between" sqref="B12:C23">
      <x:formula1>0</x:formula1>
      <x:formula2>1000000000000</x:formula2>
    </x:dataValidation>
    <x:dataValidation type="whole" operator="between" sqref="D12:E23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92a6b5d952914a8a"/>
</x:worksheet>
</file>